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firstSheet="1" activeTab="4"/>
  </bookViews>
  <sheets>
    <sheet name="A2 Výpočet odpisů - plán" sheetId="1" r:id="rId1"/>
    <sheet name="A3 Rozpočet nákladů a výnosů" sheetId="2" r:id="rId2"/>
    <sheet name="A4 Přehled čerp. fondů" sheetId="3" r:id="rId3"/>
    <sheet name="A9 Plán fondů a oprav" sheetId="4" r:id="rId4"/>
    <sheet name="A11a Plán V+N - výhled " sheetId="5" r:id="rId5"/>
    <sheet name="A11b Plán V+N zveřejnění" sheetId="6" r:id="rId6"/>
  </sheets>
  <definedNames/>
  <calcPr fullCalcOnLoad="1"/>
</workbook>
</file>

<file path=xl/sharedStrings.xml><?xml version="1.0" encoding="utf-8"?>
<sst xmlns="http://schemas.openxmlformats.org/spreadsheetml/2006/main" count="598" uniqueCount="304">
  <si>
    <t>Organizace:</t>
  </si>
  <si>
    <t>období:</t>
  </si>
  <si>
    <t>Účtová osnova</t>
  </si>
  <si>
    <t>Doplňková činnost</t>
  </si>
  <si>
    <t>Spotřeba materiálu</t>
  </si>
  <si>
    <t>Spotřeba energie</t>
  </si>
  <si>
    <t>Opravy a udržování</t>
  </si>
  <si>
    <t>Cestovné</t>
  </si>
  <si>
    <t>Daně a poplatky</t>
  </si>
  <si>
    <t>Manka a škody</t>
  </si>
  <si>
    <t>Náklady na reprezentaci</t>
  </si>
  <si>
    <t>Prodaný materiál</t>
  </si>
  <si>
    <t>NÁKLADY CELKEM</t>
  </si>
  <si>
    <t>Tržby z prodeje materiálu</t>
  </si>
  <si>
    <t>VÝNOSY CELKEM</t>
  </si>
  <si>
    <t>ZISK(+), ZTRÁTA(-)</t>
  </si>
  <si>
    <t>Název fondu</t>
  </si>
  <si>
    <t>%</t>
  </si>
  <si>
    <t>Náklady celkem</t>
  </si>
  <si>
    <t>Výnosy celkem</t>
  </si>
  <si>
    <t>Razítko:</t>
  </si>
  <si>
    <t>Datum:</t>
  </si>
  <si>
    <t>Název organizace:</t>
  </si>
  <si>
    <t>Výsledek hospodaření po zdanění</t>
  </si>
  <si>
    <t>Daň z příjmů</t>
  </si>
  <si>
    <t>HČ</t>
  </si>
  <si>
    <t>DČ</t>
  </si>
  <si>
    <t>Celkem</t>
  </si>
  <si>
    <t>Příděl zřiz. HČ na odpisy mov. majetku děti:</t>
  </si>
  <si>
    <t>x</t>
  </si>
  <si>
    <t>Příděl zřiz. HČ na odpisy nemov. majetku děti:</t>
  </si>
  <si>
    <t>Tvorba z HČ na odpisy mov. majetku VR:</t>
  </si>
  <si>
    <t>Tvorba z HČ na odpisy nemov. majetku VR:</t>
  </si>
  <si>
    <t>Tvorba z DČ na odpisy mov. majetku:</t>
  </si>
  <si>
    <t>Tvorba z DČ na odpisy nemov. majetku</t>
  </si>
  <si>
    <t>Počáteční stav k ……….</t>
  </si>
  <si>
    <t>Počáteční stav k …………..:</t>
  </si>
  <si>
    <t>Zůstatek ke ………………….:</t>
  </si>
  <si>
    <t>Zůstatek ke …………………:</t>
  </si>
  <si>
    <t>Účet</t>
  </si>
  <si>
    <t>Kč:</t>
  </si>
  <si>
    <t>Kč</t>
  </si>
  <si>
    <t>Zákonné sociální pojištění</t>
  </si>
  <si>
    <t>HČ Kč</t>
  </si>
  <si>
    <t>z toho:</t>
  </si>
  <si>
    <t>Plán nákladů:</t>
  </si>
  <si>
    <t>Název</t>
  </si>
  <si>
    <t>Spotřeba potravin</t>
  </si>
  <si>
    <t xml:space="preserve">            el. energie</t>
  </si>
  <si>
    <t xml:space="preserve">            voda</t>
  </si>
  <si>
    <t xml:space="preserve">            plyn</t>
  </si>
  <si>
    <t>Plán výnosů:</t>
  </si>
  <si>
    <t>Datum předání:</t>
  </si>
  <si>
    <t>Datum převzetí:</t>
  </si>
  <si>
    <t>z toho: pára</t>
  </si>
  <si>
    <t xml:space="preserve">            elektřina</t>
  </si>
  <si>
    <t>Předpoklad užití (vypsat)</t>
  </si>
  <si>
    <t>na:</t>
  </si>
  <si>
    <t>Počet zapsaných dětí/žáků dle zahajovacího výkazu ke dni: ………………..</t>
  </si>
  <si>
    <t>počet</t>
  </si>
  <si>
    <t>MŠ:</t>
  </si>
  <si>
    <t>celodenní:</t>
  </si>
  <si>
    <t>ZŠ:</t>
  </si>
  <si>
    <t>žáci ZŠ soukromých:</t>
  </si>
  <si>
    <t>děti MŠ:</t>
  </si>
  <si>
    <t>děti MŠ soukromých:</t>
  </si>
  <si>
    <t>žáci ZŠ:</t>
  </si>
  <si>
    <t>studenti s příspěvkem
na odpisy</t>
  </si>
  <si>
    <t>podíl HČ %:</t>
  </si>
  <si>
    <t>podíl DČ %:</t>
  </si>
  <si>
    <t>Požadavky na opravy a údržbu:</t>
  </si>
  <si>
    <t>Akce:</t>
  </si>
  <si>
    <t>DČ Kč</t>
  </si>
  <si>
    <t>z vlastního rozpočtu:</t>
  </si>
  <si>
    <t>z rozpočtu zřizovatele:</t>
  </si>
  <si>
    <t>Požadavky na pořízení investic:</t>
  </si>
  <si>
    <t>Odpisy dl. nemovitého maj.</t>
  </si>
  <si>
    <t>Odpisy dl. movitého maj.</t>
  </si>
  <si>
    <r>
      <t>Poznámka:</t>
    </r>
    <r>
      <rPr>
        <sz val="10"/>
        <rFont val="Arial CE"/>
        <family val="0"/>
      </rPr>
      <t xml:space="preserve"> doložit kopie cenové nabídky</t>
    </r>
  </si>
  <si>
    <t>s nepravid. docházkou:</t>
  </si>
  <si>
    <t>žáci celkem</t>
  </si>
  <si>
    <t>ŠD:</t>
  </si>
  <si>
    <r>
      <t>z toho</t>
    </r>
    <r>
      <rPr>
        <sz val="10"/>
        <rFont val="Arial CE"/>
        <family val="0"/>
      </rPr>
      <t>: - předškolní</t>
    </r>
  </si>
  <si>
    <r>
      <t>Poznámka:</t>
    </r>
    <r>
      <rPr>
        <sz val="10"/>
        <rFont val="Arial CE"/>
        <family val="0"/>
      </rPr>
      <t xml:space="preserve"> doložit kopie cenové nabídky, případně vypsat na druhou stranu</t>
    </r>
  </si>
  <si>
    <t xml:space="preserve">            pára</t>
  </si>
  <si>
    <t>Mezisoučet</t>
  </si>
  <si>
    <t>C e l k e m</t>
  </si>
  <si>
    <t>Počet měsíců již odepsaných</t>
  </si>
  <si>
    <t>Datum 
zařazení</t>
  </si>
  <si>
    <t>Název majetku</t>
  </si>
  <si>
    <t>Nemovitý majetek:</t>
  </si>
  <si>
    <t>Movitý majetek:</t>
  </si>
  <si>
    <t>Zpracoval:</t>
  </si>
  <si>
    <t xml:space="preserve">Celkem </t>
  </si>
  <si>
    <t>Příloha č. A 4</t>
  </si>
  <si>
    <t>Doplňková činnost v Kč</t>
  </si>
  <si>
    <t>CELKEM v Kč</t>
  </si>
  <si>
    <t>Příloha č. A 3</t>
  </si>
  <si>
    <t>všechny osvoboz .od úplaty</t>
  </si>
  <si>
    <t>Zák. soc. pojištění</t>
  </si>
  <si>
    <t>Výnosy z prodeje vl. výrobků</t>
  </si>
  <si>
    <t>Výnosy z prodeje služeb</t>
  </si>
  <si>
    <t>Čerpání fondů</t>
  </si>
  <si>
    <t>Výnosy z prodeje materiálu</t>
  </si>
  <si>
    <t>Ost. náklady z činností</t>
  </si>
  <si>
    <t>411 - Fond odměn</t>
  </si>
  <si>
    <t>Celkem Kč</t>
  </si>
  <si>
    <r>
      <t xml:space="preserve">Spotřeba energií celkem </t>
    </r>
    <r>
      <rPr>
        <sz val="8"/>
        <rFont val="Arial CE"/>
        <family val="0"/>
      </rPr>
      <t>(vzorec)</t>
    </r>
  </si>
  <si>
    <t>Jiné soc. pojištění (Kooperativa)</t>
  </si>
  <si>
    <t>Zák. soc. náklady (FKSP)</t>
  </si>
  <si>
    <t>Jiné soc. náklady</t>
  </si>
  <si>
    <t>Daň silniční</t>
  </si>
  <si>
    <t>Ostatní náklady z činností</t>
  </si>
  <si>
    <t>Kurzové ztráty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</si>
  <si>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</si>
  <si>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</si>
  <si>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</si>
  <si>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</si>
  <si>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Ostatní výnosy z činností</t>
  </si>
  <si>
    <t>Kurzové zisky</t>
  </si>
  <si>
    <t>Fond rezervní z ostatních titulů</t>
  </si>
  <si>
    <t xml:space="preserve">Fond odměn </t>
  </si>
  <si>
    <t>Jiné pokuty a penále</t>
  </si>
  <si>
    <t>Výnosy z pronájmů</t>
  </si>
  <si>
    <t>Jiné ostatní výnosy (úplata)</t>
  </si>
  <si>
    <t>Jiné daně a poplatky</t>
  </si>
  <si>
    <t xml:space="preserve">Statutární město </t>
  </si>
  <si>
    <t>413
 Celkem</t>
  </si>
  <si>
    <t>414 - Rezervní fond z ostatních titulů</t>
  </si>
  <si>
    <t>zapojeno na:</t>
  </si>
  <si>
    <t>Statutární město Přerov v Kč</t>
  </si>
  <si>
    <t>Podpis statutárního orgánu:</t>
  </si>
  <si>
    <t>Razítko, podpis statutátního orgánu:</t>
  </si>
  <si>
    <t>Zapojeno na:</t>
  </si>
  <si>
    <t>Tvorba - příděl zlepšeného výsledku hospodaření:</t>
  </si>
  <si>
    <t>413 - Rezervní fond tvořený ze zlepšeného VH</t>
  </si>
  <si>
    <t>HČ - 
zlepš. VH</t>
  </si>
  <si>
    <t>DČ - 
zlepš. VH</t>
  </si>
  <si>
    <t>Kč HČ</t>
  </si>
  <si>
    <t>Kč DČ</t>
  </si>
  <si>
    <t>Fond rezervní vytvořený z VH</t>
  </si>
  <si>
    <t>1x roční</t>
  </si>
  <si>
    <t>1x dle potřeby</t>
  </si>
  <si>
    <t xml:space="preserve">Výn. vybr. míst. vlád. inst. z transferů  </t>
  </si>
  <si>
    <t>Akce/pořízení věci:</t>
  </si>
  <si>
    <t>412 - Fond kulturních a sociálních potřeb</t>
  </si>
  <si>
    <t xml:space="preserve">Organizace: </t>
  </si>
  <si>
    <t>Ostatní služby (vč. bank. popl.)</t>
  </si>
  <si>
    <t>Výnosy z vyřazených pohledávek</t>
  </si>
  <si>
    <t>Razítko a podpis za Odbor sociálních věcí a školství:</t>
  </si>
  <si>
    <t>Tvorba - peněžní dary (účelové i neúčelové):</t>
  </si>
  <si>
    <t>Tvorba - ostatní tituly např. dotace EU a SR:</t>
  </si>
  <si>
    <t>Zákonné sociální pojištění (zdravotní)</t>
  </si>
  <si>
    <t>Zák. soc. náklady (Věcná režie)</t>
  </si>
  <si>
    <t>Náklady z drobného dlouhodobého majetku</t>
  </si>
  <si>
    <t>Mzdové náklady (vč.náhrad PN)</t>
  </si>
  <si>
    <t xml:space="preserve">Výn. vybr. MVI z transferů (z dotací)  </t>
  </si>
  <si>
    <t>Odpisy dl. majetku (z dotací nekryto zřiz.)</t>
  </si>
  <si>
    <t>Nařízený odvod z odpisů z 416 IF:</t>
  </si>
  <si>
    <t>Zák. soc. náklady (FKSP, VR)</t>
  </si>
  <si>
    <t>Odpisy dl. maj. (z dotací nekryto)</t>
  </si>
  <si>
    <t>Výnosy vybr. MVI z transferů</t>
  </si>
  <si>
    <t>Výnosy vybr. MVI z transferů (z dotací)</t>
  </si>
  <si>
    <t>Nemovitý majetek z dotace:</t>
  </si>
  <si>
    <t>Odpisy z transferového podílu …%</t>
  </si>
  <si>
    <t>Jiné výnosy z vlast. výkonů - ostatní</t>
  </si>
  <si>
    <t>CZ-CPA
CZ-CC</t>
  </si>
  <si>
    <t>Oprávky v Kč</t>
  </si>
  <si>
    <t>Zůstatková cena v Kč</t>
  </si>
  <si>
    <t>Odpis.plán 
roční v Kč</t>
  </si>
  <si>
    <t>Pořiz. cena
 v Kč</t>
  </si>
  <si>
    <t>Jiné ostatní výnosy (ostatní)</t>
  </si>
  <si>
    <t>Měsíce
odpisu</t>
  </si>
  <si>
    <t>Počet měsíců k odpisů</t>
  </si>
  <si>
    <t>Zbývá k odpisu
Kč</t>
  </si>
  <si>
    <t>Mzdové náklady (vč. náhrad do 14.dne PN)</t>
  </si>
  <si>
    <t>Oprávky 
v Kč</t>
  </si>
  <si>
    <t>Odpisy
hrazené zřizovatelem …%</t>
  </si>
  <si>
    <t>Odpis.
skup./roky odpisu</t>
  </si>
  <si>
    <t>Invent. číslo</t>
  </si>
  <si>
    <t>Úroky (vč. snížení o daň)</t>
  </si>
  <si>
    <t xml:space="preserve">Úroky (vč. snížení o daň) </t>
  </si>
  <si>
    <t>stav k 1.1.20..</t>
  </si>
  <si>
    <t>t v o r b a  v   Kč</t>
  </si>
  <si>
    <t>č e r p á n í   v   K č</t>
  </si>
  <si>
    <t>stav k 31.12.20..</t>
  </si>
  <si>
    <t>příděl z odpisů z DHM a DNM</t>
  </si>
  <si>
    <t>odvod do rozpočtu města</t>
  </si>
  <si>
    <t>plán čerpání - akce</t>
  </si>
  <si>
    <t>celkem tvorba</t>
  </si>
  <si>
    <t>celkem čerpání</t>
  </si>
  <si>
    <t xml:space="preserve">příděl ze zlepš. výsl. hosp. </t>
  </si>
  <si>
    <t>Fond investic</t>
  </si>
  <si>
    <t>Příděl do FI:</t>
  </si>
  <si>
    <t>416 - Fond investic</t>
  </si>
  <si>
    <t>Přehled tvorby a  čerpání fondů - rezervní, investic, odměn</t>
  </si>
  <si>
    <t>2x průběžně</t>
  </si>
  <si>
    <t>Příloha A 9</t>
  </si>
  <si>
    <t>Razítko a podpis za odbor sociálních věcí a školství:</t>
  </si>
  <si>
    <t>ZŠS:</t>
  </si>
  <si>
    <t xml:space="preserve">Zůstatková hodnota 
</t>
  </si>
  <si>
    <t>*) povinnost úpravy při akcí nad 40.000,-</t>
  </si>
  <si>
    <t>Opravy a udržování -
 účet 511</t>
  </si>
  <si>
    <t>převod z RF přes účet 648</t>
  </si>
  <si>
    <t>plán čerpání - akce *)</t>
  </si>
  <si>
    <t>převod z položky….</t>
  </si>
  <si>
    <t>*) povinnost úpravy při akcí nad 50.000,-</t>
  </si>
  <si>
    <t>t v o r b a v Kč</t>
  </si>
  <si>
    <t>č e r p á n í   v Kč</t>
  </si>
  <si>
    <t>Plán tvorby a čerpání peněžních fondů a plán oprav a údržby k …</t>
  </si>
  <si>
    <t>Příloha: výpočet odpisů - plán PO!</t>
  </si>
  <si>
    <t>Výnosy z prodeje DHM</t>
  </si>
  <si>
    <t>Příloha č.A 2</t>
  </si>
  <si>
    <t>Náklady z DDM</t>
  </si>
  <si>
    <t>Tvorba z peněž. darů a příspěvků jiných subjektů na inv. účel</t>
  </si>
  <si>
    <t>*) čerpání vyjmenujte níže  konkrétně vč. částek a způsobu hrazení HČ/DČ:</t>
  </si>
  <si>
    <r>
      <t xml:space="preserve">Poznámka: </t>
    </r>
    <r>
      <rPr>
        <sz val="8"/>
        <rFont val="Arial CE"/>
        <family val="0"/>
      </rPr>
      <t>Tuto tabulku lze nahradit přílohou z programu pokud splňuje požadované náležitosti viz tabulka výše</t>
    </r>
  </si>
  <si>
    <r>
      <t xml:space="preserve">Převod z rezervního fondu po schválení </t>
    </r>
    <r>
      <rPr>
        <sz val="9"/>
        <rFont val="Arial CE"/>
        <family val="0"/>
      </rPr>
      <t>vedoucí odboru:</t>
    </r>
  </si>
  <si>
    <t>Investiční příspěvek z rozpočtu zřizovatele:</t>
  </si>
  <si>
    <t>Čerpání  - pořízení majetku (648)</t>
  </si>
  <si>
    <t>Příděl ze zlepšného výsledku hospodaření:</t>
  </si>
  <si>
    <t>Pořízeno:</t>
  </si>
  <si>
    <t>**) čerpání a odvody u všech fondů uvádějte s mínusem</t>
  </si>
  <si>
    <r>
      <t xml:space="preserve">Čerpání - k dalšímu rozvoji své činnosti 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 xml:space="preserve">: </t>
    </r>
  </si>
  <si>
    <r>
      <t xml:space="preserve">Čerpání -  k čas. překlen. doč. nesouladu mezi výnosy a náklady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</si>
  <si>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úhrada ztráty za předchozí léta (431,432)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</si>
  <si>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úhrada sankcí za poruš. rozp.kázně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</si>
  <si>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>Čerpání - posílení  FI po schválení ved. odboru (416)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</si>
  <si>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-  na opravy a údržbu majetku využívaného PO (648) </t>
    </r>
    <r>
      <rPr>
        <sz val="9"/>
        <color indexed="10"/>
        <rFont val="Arial"/>
        <family val="2"/>
      </rPr>
      <t>(-)</t>
    </r>
    <r>
      <rPr>
        <sz val="9"/>
        <rFont val="Arial"/>
        <family val="2"/>
      </rPr>
      <t>:</t>
    </r>
  </si>
  <si>
    <r>
      <t xml:space="preserve">Čerpání - na pořízení a TZ DHM a DNM mimo DHM a DNM </t>
    </r>
    <r>
      <rPr>
        <sz val="9"/>
        <color indexed="10"/>
        <rFont val="Arial CE"/>
        <family val="0"/>
      </rPr>
      <t>(-)</t>
    </r>
    <r>
      <rPr>
        <sz val="9"/>
        <rFont val="Arial CE"/>
        <family val="0"/>
      </rPr>
      <t>:</t>
    </r>
  </si>
  <si>
    <r>
      <t xml:space="preserve">Čerpání - rekonstrukce a modernizace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</si>
  <si>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>Odvod z odpisů nemov. majetku zřizovateli (349)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</si>
  <si>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dotací EU a SR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</si>
  <si>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dofinancování platů (648)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</si>
  <si>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r>
      <t xml:space="preserve">Čerpání odměny přes účet 648 </t>
    </r>
    <r>
      <rPr>
        <sz val="10"/>
        <color indexed="10"/>
        <rFont val="Arial CE"/>
        <family val="0"/>
      </rPr>
      <t>(-)</t>
    </r>
    <r>
      <rPr>
        <sz val="10"/>
        <rFont val="Arial CE"/>
        <family val="0"/>
      </rPr>
      <t>:</t>
    </r>
  </si>
  <si>
    <t>Investiční dotace ze st. fondů a jiných veř. rozpočtů:</t>
  </si>
  <si>
    <t>Odpisy hlavní činnost</t>
  </si>
  <si>
    <t>Požadavek na rozpočet zřizovatele</t>
  </si>
  <si>
    <r>
      <t xml:space="preserve">Odpisy doplňková činnost </t>
    </r>
    <r>
      <rPr>
        <sz val="9"/>
        <color indexed="10"/>
        <rFont val="Arial CE"/>
        <family val="0"/>
      </rPr>
      <t>(-)</t>
    </r>
  </si>
  <si>
    <t>Mov. maj. Kč</t>
  </si>
  <si>
    <t>Nemov. maj. Kč</t>
  </si>
  <si>
    <t>Fond investic 416</t>
  </si>
  <si>
    <t>Fond rezervní - ze zlepšeného VH 413</t>
  </si>
  <si>
    <t>Rezervní fond 
z ostatních titulů 414</t>
  </si>
  <si>
    <t>převod z rezervního fondu</t>
  </si>
  <si>
    <t>dotace z rozpočtu města</t>
  </si>
  <si>
    <t>prodej majetku</t>
  </si>
  <si>
    <t>dary k invest. účelům</t>
  </si>
  <si>
    <t>ostatní</t>
  </si>
  <si>
    <t>převod z FI přes účet 648</t>
  </si>
  <si>
    <r>
      <t xml:space="preserve">Tvorba z prodeje majetku </t>
    </r>
    <r>
      <rPr>
        <sz val="9"/>
        <rFont val="Arial CE"/>
        <family val="0"/>
      </rPr>
      <t>po schválení zřiz. (rozdíl PC a ZC)</t>
    </r>
  </si>
  <si>
    <t>Peněžní dary určené na platy:</t>
  </si>
  <si>
    <t>Smluvní pokuty a úroky z prodlení</t>
  </si>
  <si>
    <t>Jiné zdroje</t>
  </si>
  <si>
    <t xml:space="preserve">2 x </t>
  </si>
  <si>
    <t>Výsledek hospodaření  Zisk/Ztráta</t>
  </si>
  <si>
    <t xml:space="preserve">Statutární 
město </t>
  </si>
  <si>
    <t>Jiné 
zdroje</t>
  </si>
  <si>
    <t>Doplňková 
činnost</t>
  </si>
  <si>
    <t xml:space="preserve">Původní rozpočet </t>
  </si>
  <si>
    <t xml:space="preserve">Očekávané plnění ropočtu  </t>
  </si>
  <si>
    <t>Odpisy mov. majetku na děti/žáky vlastní</t>
  </si>
  <si>
    <t>Odpisy nem. maj.na cizí strávníky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</si>
  <si>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</si>
  <si>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</si>
  <si>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</si>
  <si>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</si>
  <si>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Příloha č. A 11 b nerozepsaná</t>
  </si>
  <si>
    <t>Příloha č. A 11 b podrobná</t>
  </si>
  <si>
    <t xml:space="preserve">
Celkem </t>
  </si>
  <si>
    <t>Příloha č. A 11a podrobná</t>
  </si>
  <si>
    <t>Příloha č. A 11a nerozepsaná</t>
  </si>
  <si>
    <t>Příděl do Fondu investic:</t>
  </si>
  <si>
    <t>Nařízený odvod z odpisů:</t>
  </si>
  <si>
    <t>Nařízený odvod z odpisů :</t>
  </si>
  <si>
    <t>Požadavky na posílení mimořádná např. bazén, prádelna, hlídači, dozor, náhradní plnění apod.</t>
  </si>
  <si>
    <t xml:space="preserve">Očekávané plnění rozpočtu  </t>
  </si>
  <si>
    <t>Kraj v Kč</t>
  </si>
  <si>
    <t>Rozpočet nákladů a výnosů na rok 2024   - požadavek</t>
  </si>
  <si>
    <t xml:space="preserve">Rozpočet 2023 
(původní) </t>
  </si>
  <si>
    <t>Požadavek na rok 2024</t>
  </si>
  <si>
    <t>Očekávaná skutečnost ke 31.12.2023 Kč</t>
  </si>
  <si>
    <t>Výpočet odpisů podle odpisového plánu na rok 2024</t>
  </si>
  <si>
    <t>Rozpočet na rok 2024</t>
  </si>
  <si>
    <t xml:space="preserve">Střednědobý výhled rozpočtu na rok 2025 </t>
  </si>
  <si>
    <t>Střednědobý výhled rozpočtu na rok 2026</t>
  </si>
  <si>
    <t>Rozpočet - Plán (návrh plánu) výnosů a nákladů příspěvkové organizace - střednědobý výhled pro roky 2025- 2026 (rozepsaný na jednotlivé účty v tis. Kč)</t>
  </si>
  <si>
    <t>Rozpočet - Plán (návrh plánu)  výnosů a nákladů příspěvkové organizace - střednědobý výhled pro roky 2025 - 2026  (nerozepsaný na jednotlivé účty  v tis. Kč)</t>
  </si>
  <si>
    <t>Střednědobý výhled rozpočtu na rok 2025</t>
  </si>
  <si>
    <t xml:space="preserve">Střednědobý výhled rozpočtu na rok 2026 </t>
  </si>
  <si>
    <t>Rozpočet na rok 2024 v tis. Kč</t>
  </si>
  <si>
    <t>Rozpočet - Plán (návrh plánu)  výnosů a nákladů příspěvkové organizace na rok 2024 ke zveřejnění (nerozepsaný na jednotlivé účty)</t>
  </si>
  <si>
    <t>Rozpočet na rok 2023 v tis. Kč</t>
  </si>
  <si>
    <t>Upravený rozpočet k datu 31.8.2023</t>
  </si>
  <si>
    <t>Rozpočet - Plán (návrh plánu) výnosů a nákladů příspěvkové organizace na rok 2024 ke zveřejnění (rozepsaný na jednotlivé účty)</t>
  </si>
  <si>
    <t>rozvozy obědů a prádla</t>
  </si>
  <si>
    <t>praní prádla</t>
  </si>
  <si>
    <t>hračky, prádlo</t>
  </si>
  <si>
    <t>MŠ Máchova 14</t>
  </si>
  <si>
    <t>Renata Mišunová</t>
  </si>
  <si>
    <t>ředitelka MŠ Máchova 14</t>
  </si>
  <si>
    <t>výměna vstupní sestavy MŠ Máchova 14</t>
  </si>
  <si>
    <t>praskliny v omítce MŠ Sokolská</t>
  </si>
  <si>
    <t xml:space="preserve">výměna vstupní brány na čip MŠ Sokolská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</si>
</sst>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[$-405]d\.\ mmmm\ yyyy"/>
    <numFmt numFmtId="175" formatCode="_-* #,##0.0\ _K_č_-;\-* #,##0.0\ _K_č_-;_-* &quot;-&quot;?\ _K_č_-;_-@_-"/>
    <numFmt numFmtId="176" formatCode="0.0"/>
    <numFmt numFmtId="177" formatCode="_-* #,##0.000\ _K_č_-;\-* #,##0.000\ _K_č_-;_-* &quot;-&quot;??\ _K_č_-;_-@_-"/>
    <numFmt numFmtId="178" formatCode="#,##0.00\ &quot;K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8"/>
      <color indexed="12"/>
      <name val="Arial CE"/>
      <family val="0"/>
    </font>
    <font>
      <sz val="12"/>
      <name val="Arial CE"/>
      <family val="2"/>
    </font>
    <font>
      <sz val="8"/>
      <color indexed="10"/>
      <name val="Arial CE"/>
      <family val="0"/>
    </font>
    <font>
      <b/>
      <sz val="8"/>
      <color indexed="48"/>
      <name val="Arial CE"/>
      <family val="0"/>
    </font>
    <font>
      <sz val="9"/>
      <color indexed="10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8"/>
      <color rgb="FF0070C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5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3" fontId="4" fillId="0" borderId="12" xfId="34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4" xfId="34" applyFont="1" applyBorder="1" applyAlignment="1">
      <alignment/>
    </xf>
    <xf numFmtId="43" fontId="4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3" borderId="16" xfId="0" applyFont="1" applyFill="1" applyBorder="1" applyAlignment="1">
      <alignment horizontal="center" wrapText="1"/>
    </xf>
    <xf numFmtId="43" fontId="5" fillId="33" borderId="16" xfId="0" applyNumberFormat="1" applyFont="1" applyFill="1" applyBorder="1" applyAlignment="1">
      <alignment horizontal="centerContinuous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4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0" xfId="34" applyFont="1" applyBorder="1" applyAlignment="1">
      <alignment/>
    </xf>
    <xf numFmtId="43" fontId="1" fillId="0" borderId="0" xfId="34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4" applyFont="1" applyAlignment="1">
      <alignment/>
    </xf>
    <xf numFmtId="43" fontId="4" fillId="35" borderId="0" xfId="34" applyFont="1" applyFill="1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5" fillId="34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43" fontId="4" fillId="0" borderId="28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43" fontId="4" fillId="0" borderId="31" xfId="0" applyNumberFormat="1" applyFont="1" applyBorder="1" applyAlignment="1">
      <alignment/>
    </xf>
    <xf numFmtId="0" fontId="0" fillId="35" borderId="26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9" xfId="0" applyFill="1" applyBorder="1" applyAlignment="1">
      <alignment wrapText="1"/>
    </xf>
    <xf numFmtId="0" fontId="0" fillId="35" borderId="27" xfId="0" applyFill="1" applyBorder="1" applyAlignment="1">
      <alignment/>
    </xf>
    <xf numFmtId="0" fontId="7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7" borderId="2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8" borderId="17" xfId="0" applyFont="1" applyFill="1" applyBorder="1" applyAlignment="1">
      <alignment/>
    </xf>
    <xf numFmtId="0" fontId="0" fillId="38" borderId="25" xfId="0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0" fontId="1" fillId="35" borderId="26" xfId="0" applyFont="1" applyFill="1" applyBorder="1" applyAlignment="1">
      <alignment/>
    </xf>
    <xf numFmtId="0" fontId="0" fillId="35" borderId="29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5" borderId="26" xfId="0" applyFill="1" applyBorder="1" applyAlignment="1">
      <alignment horizontal="left"/>
    </xf>
    <xf numFmtId="43" fontId="4" fillId="0" borderId="10" xfId="34" applyFont="1" applyBorder="1" applyAlignment="1">
      <alignment/>
    </xf>
    <xf numFmtId="43" fontId="4" fillId="0" borderId="13" xfId="34" applyFont="1" applyBorder="1" applyAlignment="1">
      <alignment/>
    </xf>
    <xf numFmtId="43" fontId="4" fillId="0" borderId="19" xfId="34" applyFont="1" applyBorder="1" applyAlignment="1">
      <alignment/>
    </xf>
    <xf numFmtId="43" fontId="4" fillId="0" borderId="11" xfId="34" applyFont="1" applyBorder="1" applyAlignment="1">
      <alignment/>
    </xf>
    <xf numFmtId="43" fontId="4" fillId="0" borderId="35" xfId="34" applyFont="1" applyBorder="1" applyAlignment="1">
      <alignment/>
    </xf>
    <xf numFmtId="43" fontId="4" fillId="0" borderId="36" xfId="34" applyFont="1" applyBorder="1" applyAlignment="1">
      <alignment/>
    </xf>
    <xf numFmtId="43" fontId="4" fillId="34" borderId="18" xfId="34" applyFont="1" applyFill="1" applyBorder="1" applyAlignment="1">
      <alignment/>
    </xf>
    <xf numFmtId="43" fontId="4" fillId="34" borderId="17" xfId="34" applyFont="1" applyFill="1" applyBorder="1" applyAlignment="1">
      <alignment/>
    </xf>
    <xf numFmtId="43" fontId="4" fillId="36" borderId="17" xfId="34" applyFont="1" applyFill="1" applyBorder="1" applyAlignment="1">
      <alignment/>
    </xf>
    <xf numFmtId="43" fontId="4" fillId="36" borderId="18" xfId="34" applyFont="1" applyFill="1" applyBorder="1" applyAlignment="1">
      <alignment/>
    </xf>
    <xf numFmtId="0" fontId="10" fillId="34" borderId="17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43" fontId="4" fillId="0" borderId="23" xfId="34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39" borderId="1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35" borderId="32" xfId="0" applyFont="1" applyFill="1" applyBorder="1" applyAlignment="1">
      <alignment/>
    </xf>
    <xf numFmtId="0" fontId="0" fillId="35" borderId="34" xfId="0" applyFill="1" applyBorder="1" applyAlignment="1">
      <alignment/>
    </xf>
    <xf numFmtId="14" fontId="4" fillId="0" borderId="26" xfId="0" applyNumberFormat="1" applyFont="1" applyBorder="1" applyAlignment="1">
      <alignment/>
    </xf>
    <xf numFmtId="43" fontId="5" fillId="40" borderId="2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43" fontId="4" fillId="35" borderId="0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14" fontId="4" fillId="0" borderId="29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43" fontId="5" fillId="40" borderId="25" xfId="34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35" borderId="32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5" fillId="40" borderId="2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/>
    </xf>
    <xf numFmtId="43" fontId="4" fillId="0" borderId="32" xfId="34" applyFont="1" applyBorder="1" applyAlignment="1">
      <alignment/>
    </xf>
    <xf numFmtId="43" fontId="4" fillId="0" borderId="34" xfId="34" applyFont="1" applyBorder="1" applyAlignment="1">
      <alignment/>
    </xf>
    <xf numFmtId="43" fontId="4" fillId="0" borderId="37" xfId="34" applyFont="1" applyBorder="1" applyAlignment="1">
      <alignment/>
    </xf>
    <xf numFmtId="43" fontId="4" fillId="0" borderId="38" xfId="34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35" borderId="35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left"/>
    </xf>
    <xf numFmtId="43" fontId="1" fillId="35" borderId="0" xfId="34" applyFont="1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43" fontId="4" fillId="34" borderId="40" xfId="34" applyFont="1" applyFill="1" applyBorder="1" applyAlignment="1">
      <alignment/>
    </xf>
    <xf numFmtId="43" fontId="4" fillId="35" borderId="41" xfId="34" applyFont="1" applyFill="1" applyBorder="1" applyAlignment="1">
      <alignment/>
    </xf>
    <xf numFmtId="43" fontId="4" fillId="36" borderId="40" xfId="34" applyFont="1" applyFill="1" applyBorder="1" applyAlignment="1">
      <alignment/>
    </xf>
    <xf numFmtId="43" fontId="4" fillId="35" borderId="35" xfId="34" applyFont="1" applyFill="1" applyBorder="1" applyAlignment="1">
      <alignment/>
    </xf>
    <xf numFmtId="43" fontId="4" fillId="35" borderId="36" xfId="34" applyFont="1" applyFill="1" applyBorder="1" applyAlignment="1">
      <alignment/>
    </xf>
    <xf numFmtId="0" fontId="4" fillId="35" borderId="42" xfId="0" applyFont="1" applyFill="1" applyBorder="1" applyAlignment="1">
      <alignment/>
    </xf>
    <xf numFmtId="43" fontId="5" fillId="41" borderId="11" xfId="34" applyFont="1" applyFill="1" applyBorder="1" applyAlignment="1">
      <alignment/>
    </xf>
    <xf numFmtId="43" fontId="4" fillId="0" borderId="43" xfId="34" applyFont="1" applyBorder="1" applyAlignment="1">
      <alignment/>
    </xf>
    <xf numFmtId="43" fontId="4" fillId="0" borderId="42" xfId="34" applyFont="1" applyBorder="1" applyAlignment="1">
      <alignment/>
    </xf>
    <xf numFmtId="43" fontId="4" fillId="0" borderId="44" xfId="34" applyFont="1" applyBorder="1" applyAlignment="1">
      <alignment/>
    </xf>
    <xf numFmtId="43" fontId="4" fillId="34" borderId="39" xfId="34" applyFont="1" applyFill="1" applyBorder="1" applyAlignment="1">
      <alignment/>
    </xf>
    <xf numFmtId="43" fontId="4" fillId="36" borderId="39" xfId="34" applyFont="1" applyFill="1" applyBorder="1" applyAlignment="1">
      <alignment/>
    </xf>
    <xf numFmtId="43" fontId="4" fillId="35" borderId="42" xfId="34" applyFont="1" applyFill="1" applyBorder="1" applyAlignment="1">
      <alignment/>
    </xf>
    <xf numFmtId="43" fontId="4" fillId="0" borderId="45" xfId="34" applyFont="1" applyBorder="1" applyAlignment="1">
      <alignment/>
    </xf>
    <xf numFmtId="43" fontId="4" fillId="0" borderId="46" xfId="34" applyFont="1" applyBorder="1" applyAlignment="1">
      <alignment/>
    </xf>
    <xf numFmtId="43" fontId="4" fillId="0" borderId="47" xfId="34" applyFont="1" applyBorder="1" applyAlignment="1">
      <alignment/>
    </xf>
    <xf numFmtId="43" fontId="4" fillId="0" borderId="41" xfId="34" applyFont="1" applyBorder="1" applyAlignment="1">
      <alignment/>
    </xf>
    <xf numFmtId="43" fontId="4" fillId="0" borderId="48" xfId="34" applyFont="1" applyBorder="1" applyAlignment="1">
      <alignment/>
    </xf>
    <xf numFmtId="43" fontId="6" fillId="0" borderId="49" xfId="34" applyFont="1" applyBorder="1" applyAlignment="1">
      <alignment/>
    </xf>
    <xf numFmtId="14" fontId="0" fillId="0" borderId="0" xfId="0" applyNumberFormat="1" applyAlignment="1">
      <alignment/>
    </xf>
    <xf numFmtId="0" fontId="12" fillId="40" borderId="17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50" xfId="0" applyFill="1" applyBorder="1" applyAlignment="1">
      <alignment/>
    </xf>
    <xf numFmtId="43" fontId="6" fillId="0" borderId="51" xfId="34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wrapText="1"/>
    </xf>
    <xf numFmtId="43" fontId="6" fillId="0" borderId="15" xfId="34" applyFont="1" applyBorder="1" applyAlignment="1">
      <alignment/>
    </xf>
    <xf numFmtId="43" fontId="6" fillId="0" borderId="21" xfId="34" applyFont="1" applyBorder="1" applyAlignment="1">
      <alignment/>
    </xf>
    <xf numFmtId="43" fontId="7" fillId="33" borderId="16" xfId="34" applyFont="1" applyFill="1" applyBorder="1" applyAlignment="1">
      <alignment/>
    </xf>
    <xf numFmtId="43" fontId="5" fillId="35" borderId="11" xfId="34" applyFont="1" applyFill="1" applyBorder="1" applyAlignment="1">
      <alignment/>
    </xf>
    <xf numFmtId="43" fontId="5" fillId="35" borderId="14" xfId="34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5" fillId="34" borderId="54" xfId="0" applyFont="1" applyFill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8" fillId="0" borderId="57" xfId="0" applyFont="1" applyBorder="1" applyAlignment="1">
      <alignment/>
    </xf>
    <xf numFmtId="14" fontId="4" fillId="0" borderId="24" xfId="0" applyNumberFormat="1" applyFont="1" applyBorder="1" applyAlignment="1">
      <alignment/>
    </xf>
    <xf numFmtId="0" fontId="5" fillId="34" borderId="25" xfId="0" applyFont="1" applyFill="1" applyBorder="1" applyAlignment="1">
      <alignment horizontal="center"/>
    </xf>
    <xf numFmtId="43" fontId="5" fillId="34" borderId="25" xfId="34" applyFont="1" applyFill="1" applyBorder="1" applyAlignment="1">
      <alignment/>
    </xf>
    <xf numFmtId="43" fontId="5" fillId="34" borderId="25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43" fontId="4" fillId="0" borderId="23" xfId="34" applyFont="1" applyBorder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14" fontId="4" fillId="0" borderId="24" xfId="0" applyNumberFormat="1" applyFont="1" applyBorder="1" applyAlignment="1">
      <alignment horizontal="right"/>
    </xf>
    <xf numFmtId="0" fontId="5" fillId="41" borderId="2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43" fontId="4" fillId="0" borderId="23" xfId="34" applyFont="1" applyBorder="1" applyAlignment="1">
      <alignment/>
    </xf>
    <xf numFmtId="43" fontId="4" fillId="0" borderId="26" xfId="34" applyFont="1" applyBorder="1" applyAlignment="1">
      <alignment/>
    </xf>
    <xf numFmtId="43" fontId="13" fillId="0" borderId="26" xfId="34" applyFont="1" applyBorder="1" applyAlignment="1">
      <alignment/>
    </xf>
    <xf numFmtId="43" fontId="13" fillId="0" borderId="44" xfId="34" applyFont="1" applyBorder="1" applyAlignment="1">
      <alignment/>
    </xf>
    <xf numFmtId="43" fontId="13" fillId="0" borderId="15" xfId="34" applyFont="1" applyBorder="1" applyAlignment="1">
      <alignment/>
    </xf>
    <xf numFmtId="43" fontId="13" fillId="0" borderId="24" xfId="34" applyFont="1" applyBorder="1" applyAlignment="1">
      <alignment/>
    </xf>
    <xf numFmtId="43" fontId="13" fillId="0" borderId="43" xfId="34" applyFont="1" applyBorder="1" applyAlignment="1">
      <alignment/>
    </xf>
    <xf numFmtId="43" fontId="13" fillId="0" borderId="21" xfId="34" applyFont="1" applyBorder="1" applyAlignment="1">
      <alignment/>
    </xf>
    <xf numFmtId="43" fontId="5" fillId="33" borderId="25" xfId="34" applyFont="1" applyFill="1" applyBorder="1" applyAlignment="1">
      <alignment/>
    </xf>
    <xf numFmtId="43" fontId="5" fillId="33" borderId="39" xfId="34" applyFont="1" applyFill="1" applyBorder="1" applyAlignment="1">
      <alignment/>
    </xf>
    <xf numFmtId="43" fontId="5" fillId="33" borderId="16" xfId="34" applyFont="1" applyFill="1" applyBorder="1" applyAlignment="1">
      <alignment/>
    </xf>
    <xf numFmtId="43" fontId="4" fillId="0" borderId="24" xfId="34" applyFont="1" applyBorder="1" applyAlignment="1">
      <alignment/>
    </xf>
    <xf numFmtId="43" fontId="5" fillId="33" borderId="40" xfId="34" applyFont="1" applyFill="1" applyBorder="1" applyAlignment="1">
      <alignment/>
    </xf>
    <xf numFmtId="43" fontId="5" fillId="33" borderId="30" xfId="34" applyFont="1" applyFill="1" applyBorder="1" applyAlignment="1">
      <alignment/>
    </xf>
    <xf numFmtId="43" fontId="13" fillId="0" borderId="59" xfId="34" applyFont="1" applyBorder="1" applyAlignment="1">
      <alignment/>
    </xf>
    <xf numFmtId="0" fontId="4" fillId="33" borderId="16" xfId="0" applyFont="1" applyFill="1" applyBorder="1" applyAlignment="1">
      <alignment/>
    </xf>
    <xf numFmtId="43" fontId="4" fillId="34" borderId="53" xfId="34" applyFont="1" applyFill="1" applyBorder="1" applyAlignment="1">
      <alignment/>
    </xf>
    <xf numFmtId="43" fontId="4" fillId="34" borderId="60" xfId="34" applyFont="1" applyFill="1" applyBorder="1" applyAlignment="1">
      <alignment/>
    </xf>
    <xf numFmtId="43" fontId="4" fillId="0" borderId="20" xfId="34" applyFont="1" applyBorder="1" applyAlignment="1">
      <alignment/>
    </xf>
    <xf numFmtId="43" fontId="4" fillId="0" borderId="27" xfId="3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19" xfId="34" applyFont="1" applyBorder="1" applyAlignment="1">
      <alignment/>
    </xf>
    <xf numFmtId="43" fontId="4" fillId="0" borderId="12" xfId="34" applyFont="1" applyBorder="1" applyAlignment="1">
      <alignment/>
    </xf>
    <xf numFmtId="43" fontId="4" fillId="0" borderId="14" xfId="34" applyFont="1" applyBorder="1" applyAlignment="1">
      <alignment/>
    </xf>
    <xf numFmtId="43" fontId="4" fillId="0" borderId="29" xfId="34" applyFont="1" applyBorder="1" applyAlignment="1">
      <alignment/>
    </xf>
    <xf numFmtId="43" fontId="4" fillId="0" borderId="27" xfId="34" applyFont="1" applyBorder="1" applyAlignment="1">
      <alignment/>
    </xf>
    <xf numFmtId="0" fontId="5" fillId="41" borderId="17" xfId="0" applyFont="1" applyFill="1" applyBorder="1" applyAlignment="1">
      <alignment horizontal="center"/>
    </xf>
    <xf numFmtId="43" fontId="5" fillId="40" borderId="18" xfId="34" applyFont="1" applyFill="1" applyBorder="1" applyAlignment="1">
      <alignment/>
    </xf>
    <xf numFmtId="43" fontId="5" fillId="34" borderId="39" xfId="34" applyFont="1" applyFill="1" applyBorder="1" applyAlignment="1">
      <alignment/>
    </xf>
    <xf numFmtId="0" fontId="5" fillId="33" borderId="39" xfId="0" applyFont="1" applyFill="1" applyBorder="1" applyAlignment="1">
      <alignment horizontal="center" wrapText="1"/>
    </xf>
    <xf numFmtId="14" fontId="5" fillId="0" borderId="2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3" fontId="8" fillId="0" borderId="23" xfId="34" applyFont="1" applyBorder="1" applyAlignment="1">
      <alignment horizontal="center"/>
    </xf>
    <xf numFmtId="43" fontId="8" fillId="0" borderId="23" xfId="34" applyFont="1" applyBorder="1" applyAlignment="1">
      <alignment/>
    </xf>
    <xf numFmtId="43" fontId="8" fillId="0" borderId="61" xfId="34" applyFont="1" applyBorder="1" applyAlignment="1">
      <alignment/>
    </xf>
    <xf numFmtId="167" fontId="8" fillId="0" borderId="22" xfId="34" applyNumberFormat="1" applyFont="1" applyBorder="1" applyAlignment="1">
      <alignment horizontal="center" wrapText="1"/>
    </xf>
    <xf numFmtId="43" fontId="10" fillId="34" borderId="25" xfId="34" applyFont="1" applyFill="1" applyBorder="1" applyAlignment="1">
      <alignment/>
    </xf>
    <xf numFmtId="43" fontId="10" fillId="34" borderId="25" xfId="0" applyNumberFormat="1" applyFont="1" applyFill="1" applyBorder="1" applyAlignment="1">
      <alignment/>
    </xf>
    <xf numFmtId="43" fontId="10" fillId="34" borderId="39" xfId="34" applyFont="1" applyFill="1" applyBorder="1" applyAlignment="1">
      <alignment/>
    </xf>
    <xf numFmtId="167" fontId="10" fillId="34" borderId="16" xfId="34" applyNumberFormat="1" applyFont="1" applyFill="1" applyBorder="1" applyAlignment="1">
      <alignment/>
    </xf>
    <xf numFmtId="43" fontId="4" fillId="0" borderId="61" xfId="34" applyFont="1" applyBorder="1" applyAlignment="1">
      <alignment/>
    </xf>
    <xf numFmtId="167" fontId="4" fillId="0" borderId="22" xfId="34" applyNumberFormat="1" applyFont="1" applyBorder="1" applyAlignment="1">
      <alignment horizontal="center" wrapText="1"/>
    </xf>
    <xf numFmtId="167" fontId="5" fillId="34" borderId="16" xfId="34" applyNumberFormat="1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4" fillId="33" borderId="62" xfId="0" applyFont="1" applyFill="1" applyBorder="1" applyAlignment="1">
      <alignment horizontal="center"/>
    </xf>
    <xf numFmtId="43" fontId="4" fillId="33" borderId="62" xfId="34" applyFont="1" applyFill="1" applyBorder="1" applyAlignment="1">
      <alignment/>
    </xf>
    <xf numFmtId="49" fontId="5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3" fontId="8" fillId="0" borderId="26" xfId="34" applyFont="1" applyBorder="1" applyAlignment="1">
      <alignment horizontal="center"/>
    </xf>
    <xf numFmtId="43" fontId="8" fillId="0" borderId="26" xfId="34" applyFont="1" applyBorder="1" applyAlignment="1">
      <alignment/>
    </xf>
    <xf numFmtId="43" fontId="8" fillId="0" borderId="44" xfId="34" applyFont="1" applyBorder="1" applyAlignment="1">
      <alignment/>
    </xf>
    <xf numFmtId="167" fontId="8" fillId="0" borderId="15" xfId="34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3" fontId="8" fillId="0" borderId="29" xfId="34" applyFont="1" applyBorder="1" applyAlignment="1">
      <alignment horizontal="center"/>
    </xf>
    <xf numFmtId="43" fontId="8" fillId="0" borderId="29" xfId="34" applyFont="1" applyBorder="1" applyAlignment="1">
      <alignment/>
    </xf>
    <xf numFmtId="43" fontId="8" fillId="0" borderId="63" xfId="34" applyFont="1" applyBorder="1" applyAlignment="1">
      <alignment/>
    </xf>
    <xf numFmtId="167" fontId="8" fillId="0" borderId="31" xfId="34" applyNumberFormat="1" applyFont="1" applyBorder="1" applyAlignment="1">
      <alignment horizontal="center" wrapText="1"/>
    </xf>
    <xf numFmtId="0" fontId="5" fillId="34" borderId="53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/>
    </xf>
    <xf numFmtId="43" fontId="8" fillId="34" borderId="64" xfId="34" applyFont="1" applyFill="1" applyBorder="1" applyAlignment="1">
      <alignment/>
    </xf>
    <xf numFmtId="43" fontId="8" fillId="34" borderId="64" xfId="0" applyNumberFormat="1" applyFont="1" applyFill="1" applyBorder="1" applyAlignment="1">
      <alignment/>
    </xf>
    <xf numFmtId="43" fontId="8" fillId="34" borderId="65" xfId="34" applyFont="1" applyFill="1" applyBorder="1" applyAlignment="1">
      <alignment/>
    </xf>
    <xf numFmtId="43" fontId="8" fillId="34" borderId="51" xfId="34" applyFont="1" applyFill="1" applyBorder="1" applyAlignment="1">
      <alignment/>
    </xf>
    <xf numFmtId="43" fontId="5" fillId="40" borderId="39" xfId="34" applyFont="1" applyFill="1" applyBorder="1" applyAlignment="1">
      <alignment/>
    </xf>
    <xf numFmtId="14" fontId="4" fillId="0" borderId="23" xfId="0" applyNumberFormat="1" applyFont="1" applyBorder="1" applyAlignment="1">
      <alignment/>
    </xf>
    <xf numFmtId="167" fontId="8" fillId="0" borderId="23" xfId="34" applyNumberFormat="1" applyFont="1" applyBorder="1" applyAlignment="1">
      <alignment horizontal="center" wrapText="1"/>
    </xf>
    <xf numFmtId="43" fontId="8" fillId="0" borderId="19" xfId="34" applyFont="1" applyBorder="1" applyAlignment="1">
      <alignment horizontal="center" wrapText="1"/>
    </xf>
    <xf numFmtId="167" fontId="8" fillId="0" borderId="26" xfId="34" applyNumberFormat="1" applyFont="1" applyBorder="1" applyAlignment="1">
      <alignment horizontal="center" wrapText="1"/>
    </xf>
    <xf numFmtId="43" fontId="8" fillId="0" borderId="12" xfId="34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3" fontId="8" fillId="0" borderId="24" xfId="34" applyFont="1" applyBorder="1" applyAlignment="1">
      <alignment horizontal="center"/>
    </xf>
    <xf numFmtId="43" fontId="8" fillId="0" borderId="24" xfId="34" applyFont="1" applyBorder="1" applyAlignment="1">
      <alignment/>
    </xf>
    <xf numFmtId="167" fontId="8" fillId="0" borderId="24" xfId="34" applyNumberFormat="1" applyFont="1" applyBorder="1" applyAlignment="1">
      <alignment horizontal="center" wrapText="1"/>
    </xf>
    <xf numFmtId="43" fontId="8" fillId="0" borderId="14" xfId="34" applyFont="1" applyBorder="1" applyAlignment="1">
      <alignment horizontal="center" wrapText="1"/>
    </xf>
    <xf numFmtId="43" fontId="10" fillId="34" borderId="18" xfId="34" applyFont="1" applyFill="1" applyBorder="1" applyAlignment="1">
      <alignment/>
    </xf>
    <xf numFmtId="43" fontId="0" fillId="0" borderId="63" xfId="34" applyFont="1" applyBorder="1" applyAlignment="1">
      <alignment/>
    </xf>
    <xf numFmtId="0" fontId="0" fillId="0" borderId="33" xfId="0" applyBorder="1" applyAlignment="1">
      <alignment/>
    </xf>
    <xf numFmtId="0" fontId="7" fillId="34" borderId="62" xfId="0" applyFont="1" applyFill="1" applyBorder="1" applyAlignment="1">
      <alignment horizontal="center" wrapText="1"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39" borderId="16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5" fillId="40" borderId="18" xfId="0" applyFont="1" applyFill="1" applyBorder="1" applyAlignment="1">
      <alignment/>
    </xf>
    <xf numFmtId="0" fontId="19" fillId="0" borderId="0" xfId="51">
      <alignment/>
      <protection/>
    </xf>
    <xf numFmtId="0" fontId="19" fillId="0" borderId="0" xfId="51" applyBorder="1" applyAlignment="1">
      <alignment/>
      <protection/>
    </xf>
    <xf numFmtId="0" fontId="23" fillId="0" borderId="0" xfId="51" applyFont="1">
      <alignment/>
      <protection/>
    </xf>
    <xf numFmtId="0" fontId="19" fillId="0" borderId="0" xfId="51" applyFont="1" applyBorder="1">
      <alignment/>
      <protection/>
    </xf>
    <xf numFmtId="0" fontId="19" fillId="35" borderId="0" xfId="51" applyFont="1" applyFill="1" applyBorder="1">
      <alignment/>
      <protection/>
    </xf>
    <xf numFmtId="0" fontId="19" fillId="0" borderId="0" xfId="51" applyFont="1" applyFill="1" applyBorder="1">
      <alignment/>
      <protection/>
    </xf>
    <xf numFmtId="0" fontId="19" fillId="0" borderId="66" xfId="51" applyFont="1" applyBorder="1">
      <alignment/>
      <protection/>
    </xf>
    <xf numFmtId="0" fontId="20" fillId="0" borderId="10" xfId="51" applyFont="1" applyBorder="1">
      <alignment/>
      <protection/>
    </xf>
    <xf numFmtId="0" fontId="19" fillId="0" borderId="52" xfId="51" applyFont="1" applyBorder="1">
      <alignment/>
      <protection/>
    </xf>
    <xf numFmtId="0" fontId="19" fillId="35" borderId="0" xfId="51" applyFont="1" applyFill="1" applyBorder="1" applyAlignment="1">
      <alignment horizontal="center" vertical="center" textRotation="90"/>
      <protection/>
    </xf>
    <xf numFmtId="43" fontId="18" fillId="36" borderId="16" xfId="34" applyFont="1" applyFill="1" applyBorder="1" applyAlignment="1">
      <alignment/>
    </xf>
    <xf numFmtId="4" fontId="19" fillId="0" borderId="0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19" fillId="0" borderId="42" xfId="51" applyFont="1" applyBorder="1">
      <alignment/>
      <protection/>
    </xf>
    <xf numFmtId="4" fontId="16" fillId="0" borderId="10" xfId="51" applyNumberFormat="1" applyFont="1" applyBorder="1">
      <alignment/>
      <protection/>
    </xf>
    <xf numFmtId="0" fontId="19" fillId="0" borderId="13" xfId="51" applyFont="1" applyBorder="1">
      <alignment/>
      <protection/>
    </xf>
    <xf numFmtId="0" fontId="19" fillId="0" borderId="10" xfId="51" applyFont="1" applyBorder="1">
      <alignment/>
      <protection/>
    </xf>
    <xf numFmtId="4" fontId="16" fillId="0" borderId="13" xfId="51" applyNumberFormat="1" applyFont="1" applyBorder="1">
      <alignment/>
      <protection/>
    </xf>
    <xf numFmtId="0" fontId="5" fillId="33" borderId="52" xfId="0" applyFont="1" applyFill="1" applyBorder="1" applyAlignment="1">
      <alignment/>
    </xf>
    <xf numFmtId="0" fontId="4" fillId="33" borderId="54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4" fillId="0" borderId="67" xfId="0" applyFont="1" applyBorder="1" applyAlignment="1">
      <alignment horizontal="center"/>
    </xf>
    <xf numFmtId="0" fontId="5" fillId="39" borderId="30" xfId="0" applyFont="1" applyFill="1" applyBorder="1" applyAlignment="1">
      <alignment horizontal="center"/>
    </xf>
    <xf numFmtId="0" fontId="5" fillId="39" borderId="18" xfId="0" applyFont="1" applyFill="1" applyBorder="1" applyAlignment="1">
      <alignment/>
    </xf>
    <xf numFmtId="0" fontId="24" fillId="0" borderId="0" xfId="0" applyFont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47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22" fillId="36" borderId="25" xfId="0" applyNumberFormat="1" applyFont="1" applyFill="1" applyBorder="1" applyAlignment="1">
      <alignment/>
    </xf>
    <xf numFmtId="0" fontId="20" fillId="0" borderId="0" xfId="0" applyFont="1" applyAlignment="1">
      <alignment/>
    </xf>
    <xf numFmtId="4" fontId="16" fillId="0" borderId="46" xfId="0" applyNumberFormat="1" applyFont="1" applyBorder="1" applyAlignment="1">
      <alignment/>
    </xf>
    <xf numFmtId="4" fontId="16" fillId="0" borderId="13" xfId="51" applyNumberFormat="1" applyFont="1" applyBorder="1">
      <alignment/>
      <protection/>
    </xf>
    <xf numFmtId="0" fontId="20" fillId="0" borderId="0" xfId="0" applyFont="1" applyBorder="1" applyAlignment="1">
      <alignment/>
    </xf>
    <xf numFmtId="0" fontId="18" fillId="0" borderId="66" xfId="51" applyFont="1" applyFill="1" applyBorder="1" applyAlignment="1">
      <alignment/>
      <protection/>
    </xf>
    <xf numFmtId="43" fontId="4" fillId="0" borderId="33" xfId="34" applyFont="1" applyBorder="1" applyAlignment="1">
      <alignment/>
    </xf>
    <xf numFmtId="43" fontId="4" fillId="0" borderId="34" xfId="34" applyFont="1" applyBorder="1" applyAlignment="1">
      <alignment/>
    </xf>
    <xf numFmtId="0" fontId="0" fillId="0" borderId="22" xfId="0" applyBorder="1" applyAlignment="1">
      <alignment/>
    </xf>
    <xf numFmtId="43" fontId="4" fillId="0" borderId="10" xfId="34" applyFont="1" applyBorder="1" applyAlignment="1">
      <alignment/>
    </xf>
    <xf numFmtId="43" fontId="13" fillId="0" borderId="10" xfId="34" applyFont="1" applyBorder="1" applyAlignment="1">
      <alignment/>
    </xf>
    <xf numFmtId="43" fontId="13" fillId="0" borderId="12" xfId="34" applyFont="1" applyBorder="1" applyAlignment="1">
      <alignment/>
    </xf>
    <xf numFmtId="43" fontId="13" fillId="0" borderId="20" xfId="34" applyFont="1" applyBorder="1" applyAlignment="1">
      <alignment/>
    </xf>
    <xf numFmtId="43" fontId="13" fillId="0" borderId="27" xfId="34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3" fontId="18" fillId="36" borderId="30" xfId="34" applyFon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34" xfId="34" applyFont="1" applyBorder="1" applyAlignment="1">
      <alignment/>
    </xf>
    <xf numFmtId="43" fontId="0" fillId="0" borderId="27" xfId="34" applyFont="1" applyBorder="1" applyAlignment="1">
      <alignment/>
    </xf>
    <xf numFmtId="0" fontId="65" fillId="0" borderId="0" xfId="0" applyFont="1" applyBorder="1" applyAlignment="1">
      <alignment horizontal="left"/>
    </xf>
    <xf numFmtId="0" fontId="5" fillId="0" borderId="68" xfId="0" applyFont="1" applyFill="1" applyBorder="1" applyAlignment="1">
      <alignment/>
    </xf>
    <xf numFmtId="0" fontId="5" fillId="0" borderId="68" xfId="0" applyFont="1" applyFill="1" applyBorder="1" applyAlignment="1">
      <alignment horizontal="center"/>
    </xf>
    <xf numFmtId="43" fontId="4" fillId="0" borderId="0" xfId="34" applyFont="1" applyAlignment="1">
      <alignment/>
    </xf>
    <xf numFmtId="43" fontId="66" fillId="0" borderId="69" xfId="34" applyFont="1" applyBorder="1" applyAlignment="1">
      <alignment/>
    </xf>
    <xf numFmtId="4" fontId="16" fillId="0" borderId="10" xfId="51" applyNumberFormat="1" applyFont="1" applyBorder="1">
      <alignment/>
      <protection/>
    </xf>
    <xf numFmtId="4" fontId="16" fillId="0" borderId="11" xfId="51" applyNumberFormat="1" applyFont="1" applyBorder="1">
      <alignment/>
      <protection/>
    </xf>
    <xf numFmtId="4" fontId="16" fillId="0" borderId="35" xfId="51" applyNumberFormat="1" applyFont="1" applyBorder="1">
      <alignment/>
      <protection/>
    </xf>
    <xf numFmtId="43" fontId="13" fillId="0" borderId="23" xfId="34" applyFont="1" applyBorder="1" applyAlignment="1">
      <alignment/>
    </xf>
    <xf numFmtId="43" fontId="13" fillId="0" borderId="61" xfId="34" applyFont="1" applyBorder="1" applyAlignment="1">
      <alignment/>
    </xf>
    <xf numFmtId="43" fontId="13" fillId="0" borderId="22" xfId="34" applyFont="1" applyBorder="1" applyAlignment="1">
      <alignment/>
    </xf>
    <xf numFmtId="43" fontId="4" fillId="0" borderId="13" xfId="34" applyFont="1" applyBorder="1" applyAlignment="1">
      <alignment/>
    </xf>
    <xf numFmtId="43" fontId="15" fillId="0" borderId="22" xfId="34" applyFont="1" applyBorder="1" applyAlignment="1">
      <alignment/>
    </xf>
    <xf numFmtId="43" fontId="4" fillId="7" borderId="28" xfId="34" applyFont="1" applyFill="1" applyBorder="1" applyAlignment="1">
      <alignment/>
    </xf>
    <xf numFmtId="43" fontId="4" fillId="7" borderId="15" xfId="34" applyFont="1" applyFill="1" applyBorder="1" applyAlignment="1">
      <alignment/>
    </xf>
    <xf numFmtId="43" fontId="4" fillId="7" borderId="31" xfId="34" applyFont="1" applyFill="1" applyBorder="1" applyAlignment="1">
      <alignment/>
    </xf>
    <xf numFmtId="43" fontId="6" fillId="7" borderId="28" xfId="34" applyFont="1" applyFill="1" applyBorder="1" applyAlignment="1">
      <alignment/>
    </xf>
    <xf numFmtId="43" fontId="6" fillId="7" borderId="15" xfId="34" applyFont="1" applyFill="1" applyBorder="1" applyAlignment="1">
      <alignment/>
    </xf>
    <xf numFmtId="0" fontId="0" fillId="7" borderId="70" xfId="0" applyFill="1" applyBorder="1" applyAlignment="1">
      <alignment horizontal="left"/>
    </xf>
    <xf numFmtId="0" fontId="0" fillId="7" borderId="71" xfId="0" applyFill="1" applyBorder="1" applyAlignment="1">
      <alignment horizontal="left"/>
    </xf>
    <xf numFmtId="43" fontId="6" fillId="7" borderId="31" xfId="34" applyFont="1" applyFill="1" applyBorder="1" applyAlignment="1">
      <alignment/>
    </xf>
    <xf numFmtId="43" fontId="4" fillId="7" borderId="32" xfId="34" applyFont="1" applyFill="1" applyBorder="1" applyAlignment="1">
      <alignment/>
    </xf>
    <xf numFmtId="43" fontId="4" fillId="7" borderId="34" xfId="34" applyFont="1" applyFill="1" applyBorder="1" applyAlignment="1">
      <alignment/>
    </xf>
    <xf numFmtId="43" fontId="4" fillId="7" borderId="20" xfId="34" applyFont="1" applyFill="1" applyBorder="1" applyAlignment="1">
      <alignment/>
    </xf>
    <xf numFmtId="43" fontId="4" fillId="7" borderId="27" xfId="34" applyFont="1" applyFill="1" applyBorder="1" applyAlignment="1">
      <alignment/>
    </xf>
    <xf numFmtId="43" fontId="4" fillId="7" borderId="51" xfId="34" applyFont="1" applyFill="1" applyBorder="1" applyAlignment="1">
      <alignment/>
    </xf>
    <xf numFmtId="43" fontId="4" fillId="7" borderId="33" xfId="34" applyFont="1" applyFill="1" applyBorder="1" applyAlignment="1">
      <alignment/>
    </xf>
    <xf numFmtId="43" fontId="4" fillId="7" borderId="49" xfId="34" applyFont="1" applyFill="1" applyBorder="1" applyAlignment="1">
      <alignment/>
    </xf>
    <xf numFmtId="43" fontId="4" fillId="7" borderId="26" xfId="34" applyFont="1" applyFill="1" applyBorder="1" applyAlignment="1">
      <alignment/>
    </xf>
    <xf numFmtId="43" fontId="4" fillId="7" borderId="44" xfId="34" applyFont="1" applyFill="1" applyBorder="1" applyAlignment="1">
      <alignment horizontal="center"/>
    </xf>
    <xf numFmtId="43" fontId="4" fillId="7" borderId="26" xfId="34" applyFont="1" applyFill="1" applyBorder="1" applyAlignment="1">
      <alignment horizontal="center"/>
    </xf>
    <xf numFmtId="43" fontId="4" fillId="7" borderId="44" xfId="34" applyFont="1" applyFill="1" applyBorder="1" applyAlignment="1">
      <alignment/>
    </xf>
    <xf numFmtId="43" fontId="4" fillId="7" borderId="29" xfId="34" applyFont="1" applyFill="1" applyBorder="1" applyAlignment="1">
      <alignment/>
    </xf>
    <xf numFmtId="43" fontId="4" fillId="7" borderId="63" xfId="34" applyFont="1" applyFill="1" applyBorder="1" applyAlignment="1">
      <alignment/>
    </xf>
    <xf numFmtId="0" fontId="22" fillId="36" borderId="17" xfId="51" applyFont="1" applyFill="1" applyBorder="1">
      <alignment/>
      <protection/>
    </xf>
    <xf numFmtId="0" fontId="22" fillId="42" borderId="16" xfId="51" applyFont="1" applyFill="1" applyBorder="1" applyAlignment="1">
      <alignment/>
      <protection/>
    </xf>
    <xf numFmtId="0" fontId="19" fillId="0" borderId="60" xfId="51" applyFont="1" applyBorder="1">
      <alignment/>
      <protection/>
    </xf>
    <xf numFmtId="4" fontId="16" fillId="0" borderId="48" xfId="0" applyNumberFormat="1" applyFont="1" applyBorder="1" applyAlignment="1">
      <alignment/>
    </xf>
    <xf numFmtId="4" fontId="22" fillId="36" borderId="40" xfId="0" applyNumberFormat="1" applyFont="1" applyFill="1" applyBorder="1" applyAlignment="1">
      <alignment/>
    </xf>
    <xf numFmtId="0" fontId="22" fillId="42" borderId="16" xfId="0" applyFont="1" applyFill="1" applyBorder="1" applyAlignment="1">
      <alignment/>
    </xf>
    <xf numFmtId="4" fontId="16" fillId="0" borderId="66" xfId="0" applyNumberFormat="1" applyFont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5" fillId="33" borderId="30" xfId="0" applyFont="1" applyFill="1" applyBorder="1" applyAlignment="1">
      <alignment/>
    </xf>
    <xf numFmtId="0" fontId="7" fillId="43" borderId="17" xfId="0" applyFont="1" applyFill="1" applyBorder="1" applyAlignment="1">
      <alignment horizontal="center" wrapText="1"/>
    </xf>
    <xf numFmtId="0" fontId="7" fillId="43" borderId="25" xfId="0" applyFont="1" applyFill="1" applyBorder="1" applyAlignment="1">
      <alignment horizontal="center" wrapText="1"/>
    </xf>
    <xf numFmtId="0" fontId="7" fillId="43" borderId="39" xfId="0" applyFont="1" applyFill="1" applyBorder="1" applyAlignment="1">
      <alignment horizontal="center" wrapText="1"/>
    </xf>
    <xf numFmtId="0" fontId="5" fillId="42" borderId="17" xfId="0" applyFont="1" applyFill="1" applyBorder="1" applyAlignment="1">
      <alignment horizontal="center" wrapText="1"/>
    </xf>
    <xf numFmtId="0" fontId="7" fillId="42" borderId="62" xfId="0" applyFont="1" applyFill="1" applyBorder="1" applyAlignment="1">
      <alignment horizontal="center" wrapText="1"/>
    </xf>
    <xf numFmtId="0" fontId="7" fillId="42" borderId="25" xfId="0" applyFont="1" applyFill="1" applyBorder="1" applyAlignment="1">
      <alignment horizontal="center" wrapText="1"/>
    </xf>
    <xf numFmtId="0" fontId="7" fillId="34" borderId="40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0" fontId="7" fillId="34" borderId="68" xfId="0" applyFont="1" applyFill="1" applyBorder="1" applyAlignment="1">
      <alignment horizontal="center"/>
    </xf>
    <xf numFmtId="0" fontId="7" fillId="43" borderId="16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 wrapText="1"/>
    </xf>
    <xf numFmtId="0" fontId="7" fillId="34" borderId="30" xfId="0" applyFont="1" applyFill="1" applyBorder="1" applyAlignment="1">
      <alignment horizontal="center" wrapText="1"/>
    </xf>
    <xf numFmtId="0" fontId="7" fillId="34" borderId="50" xfId="0" applyFont="1" applyFill="1" applyBorder="1" applyAlignment="1">
      <alignment horizontal="center" wrapText="1"/>
    </xf>
    <xf numFmtId="0" fontId="7" fillId="42" borderId="50" xfId="0" applyFont="1" applyFill="1" applyBorder="1" applyAlignment="1">
      <alignment horizontal="center" wrapText="1"/>
    </xf>
    <xf numFmtId="0" fontId="7" fillId="43" borderId="72" xfId="0" applyFont="1" applyFill="1" applyBorder="1" applyAlignment="1">
      <alignment horizontal="center" wrapText="1"/>
    </xf>
    <xf numFmtId="0" fontId="7" fillId="34" borderId="72" xfId="0" applyFont="1" applyFill="1" applyBorder="1" applyAlignment="1">
      <alignment horizontal="center" wrapText="1"/>
    </xf>
    <xf numFmtId="0" fontId="7" fillId="42" borderId="72" xfId="0" applyFont="1" applyFill="1" applyBorder="1" applyAlignment="1">
      <alignment horizontal="center" wrapText="1"/>
    </xf>
    <xf numFmtId="0" fontId="7" fillId="42" borderId="54" xfId="0" applyFont="1" applyFill="1" applyBorder="1" applyAlignment="1">
      <alignment horizontal="center"/>
    </xf>
    <xf numFmtId="0" fontId="7" fillId="43" borderId="73" xfId="0" applyFont="1" applyFill="1" applyBorder="1" applyAlignment="1">
      <alignment horizontal="center" wrapText="1"/>
    </xf>
    <xf numFmtId="0" fontId="7" fillId="43" borderId="68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 wrapText="1"/>
    </xf>
    <xf numFmtId="0" fontId="7" fillId="42" borderId="55" xfId="0" applyFont="1" applyFill="1" applyBorder="1" applyAlignment="1">
      <alignment horizontal="center" wrapText="1"/>
    </xf>
    <xf numFmtId="0" fontId="7" fillId="42" borderId="17" xfId="0" applyFont="1" applyFill="1" applyBorder="1" applyAlignment="1">
      <alignment horizontal="center" wrapText="1"/>
    </xf>
    <xf numFmtId="0" fontId="7" fillId="43" borderId="37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 wrapText="1"/>
    </xf>
    <xf numFmtId="0" fontId="7" fillId="42" borderId="37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/>
    </xf>
    <xf numFmtId="0" fontId="5" fillId="40" borderId="50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12" fillId="40" borderId="16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56" xfId="0" applyFont="1" applyBorder="1" applyAlignment="1">
      <alignment/>
    </xf>
    <xf numFmtId="0" fontId="11" fillId="0" borderId="56" xfId="0" applyFont="1" applyBorder="1" applyAlignment="1">
      <alignment/>
    </xf>
    <xf numFmtId="0" fontId="4" fillId="0" borderId="56" xfId="0" applyFont="1" applyBorder="1" applyAlignment="1">
      <alignment wrapText="1"/>
    </xf>
    <xf numFmtId="0" fontId="68" fillId="0" borderId="58" xfId="0" applyFont="1" applyBorder="1" applyAlignment="1">
      <alignment wrapText="1"/>
    </xf>
    <xf numFmtId="0" fontId="5" fillId="39" borderId="50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39" borderId="16" xfId="0" applyFont="1" applyFill="1" applyBorder="1" applyAlignment="1">
      <alignment horizontal="center"/>
    </xf>
    <xf numFmtId="0" fontId="4" fillId="0" borderId="57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0" fontId="0" fillId="33" borderId="50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4" xfId="0" applyFont="1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7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1" fillId="40" borderId="5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1" fillId="34" borderId="54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6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71" xfId="0" applyFont="1" applyFill="1" applyBorder="1" applyAlignment="1">
      <alignment/>
    </xf>
    <xf numFmtId="0" fontId="0" fillId="40" borderId="51" xfId="0" applyFont="1" applyFill="1" applyBorder="1" applyAlignment="1">
      <alignment/>
    </xf>
    <xf numFmtId="0" fontId="1" fillId="40" borderId="77" xfId="0" applyFont="1" applyFill="1" applyBorder="1" applyAlignment="1">
      <alignment/>
    </xf>
    <xf numFmtId="43" fontId="0" fillId="0" borderId="0" xfId="34" applyFont="1" applyAlignment="1">
      <alignment/>
    </xf>
    <xf numFmtId="0" fontId="1" fillId="0" borderId="0" xfId="0" applyFont="1" applyBorder="1" applyAlignment="1">
      <alignment/>
    </xf>
    <xf numFmtId="43" fontId="0" fillId="0" borderId="0" xfId="34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46" xfId="34" applyNumberFormat="1" applyFont="1" applyBorder="1" applyAlignment="1">
      <alignment/>
    </xf>
    <xf numFmtId="2" fontId="4" fillId="0" borderId="23" xfId="34" applyNumberFormat="1" applyFont="1" applyBorder="1" applyAlignment="1">
      <alignment/>
    </xf>
    <xf numFmtId="2" fontId="4" fillId="0" borderId="61" xfId="34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47" xfId="34" applyNumberFormat="1" applyFont="1" applyBorder="1" applyAlignment="1">
      <alignment/>
    </xf>
    <xf numFmtId="2" fontId="4" fillId="0" borderId="26" xfId="34" applyNumberFormat="1" applyFont="1" applyBorder="1" applyAlignment="1">
      <alignment/>
    </xf>
    <xf numFmtId="2" fontId="4" fillId="0" borderId="44" xfId="34" applyNumberFormat="1" applyFont="1" applyBorder="1" applyAlignment="1">
      <alignment/>
    </xf>
    <xf numFmtId="2" fontId="4" fillId="0" borderId="15" xfId="34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48" xfId="34" applyNumberFormat="1" applyFont="1" applyBorder="1" applyAlignment="1">
      <alignment/>
    </xf>
    <xf numFmtId="2" fontId="4" fillId="0" borderId="24" xfId="34" applyNumberFormat="1" applyFont="1" applyBorder="1" applyAlignment="1">
      <alignment/>
    </xf>
    <xf numFmtId="2" fontId="4" fillId="0" borderId="43" xfId="34" applyNumberFormat="1" applyFont="1" applyBorder="1" applyAlignment="1">
      <alignment/>
    </xf>
    <xf numFmtId="2" fontId="5" fillId="42" borderId="40" xfId="34" applyNumberFormat="1" applyFont="1" applyFill="1" applyBorder="1" applyAlignment="1">
      <alignment/>
    </xf>
    <xf numFmtId="2" fontId="5" fillId="42" borderId="16" xfId="34" applyNumberFormat="1" applyFont="1" applyFill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5" fillId="42" borderId="25" xfId="34" applyNumberFormat="1" applyFont="1" applyFill="1" applyBorder="1" applyAlignment="1">
      <alignment/>
    </xf>
    <xf numFmtId="2" fontId="5" fillId="40" borderId="40" xfId="0" applyNumberFormat="1" applyFont="1" applyFill="1" applyBorder="1" applyAlignment="1">
      <alignment/>
    </xf>
    <xf numFmtId="2" fontId="5" fillId="40" borderId="25" xfId="0" applyNumberFormat="1" applyFont="1" applyFill="1" applyBorder="1" applyAlignment="1">
      <alignment/>
    </xf>
    <xf numFmtId="2" fontId="5" fillId="40" borderId="16" xfId="0" applyNumberFormat="1" applyFont="1" applyFill="1" applyBorder="1" applyAlignment="1">
      <alignment/>
    </xf>
    <xf numFmtId="2" fontId="5" fillId="44" borderId="62" xfId="34" applyNumberFormat="1" applyFont="1" applyFill="1" applyBorder="1" applyAlignment="1">
      <alignment/>
    </xf>
    <xf numFmtId="2" fontId="5" fillId="44" borderId="40" xfId="34" applyNumberFormat="1" applyFont="1" applyFill="1" applyBorder="1" applyAlignment="1">
      <alignment/>
    </xf>
    <xf numFmtId="2" fontId="5" fillId="44" borderId="16" xfId="34" applyNumberFormat="1" applyFont="1" applyFill="1" applyBorder="1" applyAlignment="1">
      <alignment/>
    </xf>
    <xf numFmtId="2" fontId="5" fillId="44" borderId="25" xfId="34" applyNumberFormat="1" applyFont="1" applyFill="1" applyBorder="1" applyAlignment="1">
      <alignment/>
    </xf>
    <xf numFmtId="2" fontId="5" fillId="44" borderId="39" xfId="34" applyNumberFormat="1" applyFont="1" applyFill="1" applyBorder="1" applyAlignment="1">
      <alignment/>
    </xf>
    <xf numFmtId="2" fontId="5" fillId="42" borderId="62" xfId="34" applyNumberFormat="1" applyFont="1" applyFill="1" applyBorder="1" applyAlignment="1">
      <alignment/>
    </xf>
    <xf numFmtId="0" fontId="1" fillId="0" borderId="78" xfId="0" applyFont="1" applyBorder="1" applyAlignment="1">
      <alignment/>
    </xf>
    <xf numFmtId="0" fontId="1" fillId="0" borderId="70" xfId="0" applyFont="1" applyBorder="1" applyAlignment="1">
      <alignment/>
    </xf>
    <xf numFmtId="2" fontId="4" fillId="0" borderId="22" xfId="34" applyNumberFormat="1" applyFont="1" applyBorder="1" applyAlignment="1">
      <alignment/>
    </xf>
    <xf numFmtId="2" fontId="4" fillId="0" borderId="28" xfId="34" applyNumberFormat="1" applyFont="1" applyBorder="1" applyAlignment="1">
      <alignment/>
    </xf>
    <xf numFmtId="2" fontId="4" fillId="0" borderId="21" xfId="34" applyNumberFormat="1" applyFont="1" applyBorder="1" applyAlignment="1">
      <alignment/>
    </xf>
    <xf numFmtId="2" fontId="5" fillId="43" borderId="17" xfId="34" applyNumberFormat="1" applyFont="1" applyFill="1" applyBorder="1" applyAlignment="1">
      <alignment/>
    </xf>
    <xf numFmtId="2" fontId="5" fillId="43" borderId="16" xfId="34" applyNumberFormat="1" applyFont="1" applyFill="1" applyBorder="1" applyAlignment="1">
      <alignment/>
    </xf>
    <xf numFmtId="2" fontId="4" fillId="45" borderId="28" xfId="34" applyNumberFormat="1" applyFont="1" applyFill="1" applyBorder="1" applyAlignment="1">
      <alignment/>
    </xf>
    <xf numFmtId="2" fontId="5" fillId="40" borderId="40" xfId="34" applyNumberFormat="1" applyFont="1" applyFill="1" applyBorder="1" applyAlignment="1">
      <alignment/>
    </xf>
    <xf numFmtId="2" fontId="5" fillId="40" borderId="25" xfId="34" applyNumberFormat="1" applyFont="1" applyFill="1" applyBorder="1" applyAlignment="1">
      <alignment/>
    </xf>
    <xf numFmtId="2" fontId="5" fillId="40" borderId="16" xfId="34" applyNumberFormat="1" applyFont="1" applyFill="1" applyBorder="1" applyAlignment="1">
      <alignment/>
    </xf>
    <xf numFmtId="2" fontId="5" fillId="40" borderId="39" xfId="34" applyNumberFormat="1" applyFont="1" applyFill="1" applyBorder="1" applyAlignment="1">
      <alignment/>
    </xf>
    <xf numFmtId="2" fontId="4" fillId="0" borderId="17" xfId="34" applyNumberFormat="1" applyFont="1" applyBorder="1" applyAlignment="1">
      <alignment/>
    </xf>
    <xf numFmtId="2" fontId="4" fillId="0" borderId="0" xfId="34" applyNumberFormat="1" applyFont="1" applyAlignment="1">
      <alignment/>
    </xf>
    <xf numFmtId="2" fontId="5" fillId="0" borderId="1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18" xfId="0" applyNumberFormat="1" applyFont="1" applyBorder="1" applyAlignment="1">
      <alignment/>
    </xf>
    <xf numFmtId="2" fontId="5" fillId="0" borderId="32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2" fontId="5" fillId="0" borderId="49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40" borderId="17" xfId="0" applyNumberFormat="1" applyFont="1" applyFill="1" applyBorder="1" applyAlignment="1">
      <alignment/>
    </xf>
    <xf numFmtId="2" fontId="5" fillId="40" borderId="18" xfId="0" applyNumberFormat="1" applyFont="1" applyFill="1" applyBorder="1" applyAlignment="1">
      <alignment/>
    </xf>
    <xf numFmtId="2" fontId="5" fillId="40" borderId="39" xfId="0" applyNumberFormat="1" applyFont="1" applyFill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2" fontId="5" fillId="0" borderId="45" xfId="0" applyNumberFormat="1" applyFont="1" applyBorder="1" applyAlignment="1">
      <alignment/>
    </xf>
    <xf numFmtId="2" fontId="4" fillId="0" borderId="45" xfId="34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79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5" fillId="0" borderId="32" xfId="34" applyNumberFormat="1" applyFont="1" applyFill="1" applyBorder="1" applyAlignment="1">
      <alignment/>
    </xf>
    <xf numFmtId="2" fontId="5" fillId="0" borderId="45" xfId="34" applyNumberFormat="1" applyFont="1" applyFill="1" applyBorder="1" applyAlignment="1">
      <alignment/>
    </xf>
    <xf numFmtId="2" fontId="5" fillId="0" borderId="74" xfId="34" applyNumberFormat="1" applyFont="1" applyFill="1" applyBorder="1" applyAlignment="1">
      <alignment/>
    </xf>
    <xf numFmtId="2" fontId="5" fillId="0" borderId="76" xfId="34" applyNumberFormat="1" applyFont="1" applyFill="1" applyBorder="1" applyAlignment="1">
      <alignment/>
    </xf>
    <xf numFmtId="2" fontId="5" fillId="0" borderId="34" xfId="34" applyNumberFormat="1" applyFont="1" applyFill="1" applyBorder="1" applyAlignment="1">
      <alignment/>
    </xf>
    <xf numFmtId="2" fontId="5" fillId="0" borderId="53" xfId="34" applyNumberFormat="1" applyFont="1" applyFill="1" applyBorder="1" applyAlignment="1">
      <alignment/>
    </xf>
    <xf numFmtId="2" fontId="5" fillId="0" borderId="64" xfId="34" applyNumberFormat="1" applyFont="1" applyFill="1" applyBorder="1" applyAlignment="1">
      <alignment/>
    </xf>
    <xf numFmtId="2" fontId="5" fillId="0" borderId="60" xfId="34" applyNumberFormat="1" applyFont="1" applyFill="1" applyBorder="1" applyAlignment="1">
      <alignment/>
    </xf>
    <xf numFmtId="2" fontId="5" fillId="0" borderId="77" xfId="34" applyNumberFormat="1" applyFont="1" applyFill="1" applyBorder="1" applyAlignment="1">
      <alignment/>
    </xf>
    <xf numFmtId="2" fontId="5" fillId="0" borderId="75" xfId="34" applyNumberFormat="1" applyFont="1" applyFill="1" applyBorder="1" applyAlignment="1">
      <alignment/>
    </xf>
    <xf numFmtId="2" fontId="5" fillId="40" borderId="50" xfId="0" applyNumberFormat="1" applyFont="1" applyFill="1" applyBorder="1" applyAlignment="1">
      <alignment/>
    </xf>
    <xf numFmtId="2" fontId="5" fillId="40" borderId="62" xfId="0" applyNumberFormat="1" applyFont="1" applyFill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3" fontId="5" fillId="34" borderId="17" xfId="34" applyFont="1" applyFill="1" applyBorder="1" applyAlignment="1">
      <alignment/>
    </xf>
    <xf numFmtId="43" fontId="5" fillId="34" borderId="40" xfId="34" applyFont="1" applyFill="1" applyBorder="1" applyAlignment="1">
      <alignment/>
    </xf>
    <xf numFmtId="43" fontId="5" fillId="34" borderId="50" xfId="34" applyFont="1" applyFill="1" applyBorder="1" applyAlignment="1">
      <alignment/>
    </xf>
    <xf numFmtId="0" fontId="0" fillId="44" borderId="12" xfId="0" applyFill="1" applyBorder="1" applyAlignment="1">
      <alignment/>
    </xf>
    <xf numFmtId="0" fontId="24" fillId="46" borderId="32" xfId="0" applyFont="1" applyFill="1" applyBorder="1" applyAlignment="1">
      <alignment horizontal="left"/>
    </xf>
    <xf numFmtId="0" fontId="24" fillId="46" borderId="45" xfId="0" applyFont="1" applyFill="1" applyBorder="1" applyAlignment="1">
      <alignment horizontal="left"/>
    </xf>
    <xf numFmtId="2" fontId="5" fillId="0" borderId="79" xfId="34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25" xfId="34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40" xfId="0" applyNumberFormat="1" applyFont="1" applyBorder="1" applyAlignment="1">
      <alignment/>
    </xf>
    <xf numFmtId="43" fontId="4" fillId="43" borderId="48" xfId="34" applyFont="1" applyFill="1" applyBorder="1" applyAlignment="1">
      <alignment/>
    </xf>
    <xf numFmtId="43" fontId="4" fillId="43" borderId="43" xfId="34" applyFont="1" applyFill="1" applyBorder="1" applyAlignment="1">
      <alignment/>
    </xf>
    <xf numFmtId="43" fontId="5" fillId="42" borderId="14" xfId="34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47" borderId="30" xfId="0" applyFont="1" applyFill="1" applyBorder="1" applyAlignment="1">
      <alignment horizontal="left" wrapText="1"/>
    </xf>
    <xf numFmtId="0" fontId="1" fillId="47" borderId="62" xfId="0" applyFont="1" applyFill="1" applyBorder="1" applyAlignment="1">
      <alignment horizontal="left" wrapText="1"/>
    </xf>
    <xf numFmtId="0" fontId="1" fillId="47" borderId="50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5" fillId="33" borderId="30" xfId="0" applyNumberFormat="1" applyFont="1" applyFill="1" applyBorder="1" applyAlignment="1">
      <alignment horizontal="center" wrapText="1"/>
    </xf>
    <xf numFmtId="43" fontId="5" fillId="33" borderId="62" xfId="0" applyNumberFormat="1" applyFont="1" applyFill="1" applyBorder="1" applyAlignment="1">
      <alignment horizontal="center" wrapText="1"/>
    </xf>
    <xf numFmtId="43" fontId="5" fillId="33" borderId="50" xfId="0" applyNumberFormat="1" applyFont="1" applyFill="1" applyBorder="1" applyAlignment="1">
      <alignment horizontal="center" wrapText="1"/>
    </xf>
    <xf numFmtId="0" fontId="5" fillId="36" borderId="30" xfId="0" applyFont="1" applyFill="1" applyBorder="1" applyAlignment="1">
      <alignment horizontal="left"/>
    </xf>
    <xf numFmtId="0" fontId="5" fillId="36" borderId="62" xfId="0" applyFont="1" applyFill="1" applyBorder="1" applyAlignment="1">
      <alignment horizontal="left"/>
    </xf>
    <xf numFmtId="43" fontId="5" fillId="33" borderId="30" xfId="0" applyNumberFormat="1" applyFont="1" applyFill="1" applyBorder="1" applyAlignment="1">
      <alignment horizontal="center"/>
    </xf>
    <xf numFmtId="43" fontId="5" fillId="33" borderId="62" xfId="0" applyNumberFormat="1" applyFont="1" applyFill="1" applyBorder="1" applyAlignment="1">
      <alignment horizontal="center"/>
    </xf>
    <xf numFmtId="43" fontId="5" fillId="33" borderId="50" xfId="0" applyNumberFormat="1" applyFont="1" applyFill="1" applyBorder="1" applyAlignment="1">
      <alignment horizontal="center"/>
    </xf>
    <xf numFmtId="0" fontId="4" fillId="0" borderId="78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43" fontId="4" fillId="0" borderId="78" xfId="0" applyNumberFormat="1" applyFont="1" applyBorder="1" applyAlignment="1">
      <alignment horizontal="center"/>
    </xf>
    <xf numFmtId="43" fontId="4" fillId="0" borderId="76" xfId="0" applyNumberFormat="1" applyFont="1" applyBorder="1" applyAlignment="1">
      <alignment horizontal="center"/>
    </xf>
    <xf numFmtId="43" fontId="4" fillId="0" borderId="7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9" xfId="0" applyBorder="1" applyAlignment="1">
      <alignment horizontal="left"/>
    </xf>
    <xf numFmtId="43" fontId="4" fillId="0" borderId="67" xfId="0" applyNumberFormat="1" applyFont="1" applyBorder="1" applyAlignment="1">
      <alignment horizontal="center"/>
    </xf>
    <xf numFmtId="43" fontId="4" fillId="0" borderId="80" xfId="0" applyNumberFormat="1" applyFont="1" applyBorder="1" applyAlignment="1">
      <alignment horizontal="center"/>
    </xf>
    <xf numFmtId="43" fontId="4" fillId="0" borderId="56" xfId="0" applyNumberFormat="1" applyFont="1" applyBorder="1" applyAlignment="1">
      <alignment horizontal="center"/>
    </xf>
    <xf numFmtId="43" fontId="4" fillId="0" borderId="70" xfId="0" applyNumberFormat="1" applyFont="1" applyBorder="1" applyAlignment="1">
      <alignment horizontal="center"/>
    </xf>
    <xf numFmtId="43" fontId="4" fillId="0" borderId="71" xfId="0" applyNumberFormat="1" applyFont="1" applyBorder="1" applyAlignment="1">
      <alignment horizontal="center"/>
    </xf>
    <xf numFmtId="43" fontId="4" fillId="0" borderId="58" xfId="0" applyNumberFormat="1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58" xfId="0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74" xfId="0" applyFont="1" applyBorder="1" applyAlignment="1">
      <alignment horizontal="left"/>
    </xf>
    <xf numFmtId="0" fontId="1" fillId="37" borderId="40" xfId="0" applyFont="1" applyFill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67" xfId="0" applyBorder="1" applyAlignment="1">
      <alignment/>
    </xf>
    <xf numFmtId="0" fontId="0" fillId="0" borderId="47" xfId="0" applyBorder="1" applyAlignment="1">
      <alignment/>
    </xf>
    <xf numFmtId="0" fontId="24" fillId="46" borderId="80" xfId="0" applyFont="1" applyFill="1" applyBorder="1" applyAlignment="1">
      <alignment horizontal="left" wrapText="1"/>
    </xf>
    <xf numFmtId="0" fontId="24" fillId="46" borderId="47" xfId="0" applyFont="1" applyFill="1" applyBorder="1" applyAlignment="1">
      <alignment horizontal="left" wrapText="1"/>
    </xf>
    <xf numFmtId="0" fontId="0" fillId="0" borderId="78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34" borderId="83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84" xfId="0" applyFont="1" applyFill="1" applyBorder="1" applyAlignment="1">
      <alignment horizontal="center"/>
    </xf>
    <xf numFmtId="0" fontId="7" fillId="34" borderId="75" xfId="0" applyFont="1" applyFill="1" applyBorder="1" applyAlignment="1">
      <alignment horizontal="center"/>
    </xf>
    <xf numFmtId="0" fontId="1" fillId="34" borderId="83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85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1" fillId="33" borderId="62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75" xfId="0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78" xfId="0" applyFont="1" applyFill="1" applyBorder="1" applyAlignment="1">
      <alignment horizontal="left"/>
    </xf>
    <xf numFmtId="0" fontId="0" fillId="7" borderId="76" xfId="0" applyFont="1" applyFill="1" applyBorder="1" applyAlignment="1">
      <alignment horizontal="left"/>
    </xf>
    <xf numFmtId="0" fontId="0" fillId="7" borderId="70" xfId="0" applyFill="1" applyBorder="1" applyAlignment="1">
      <alignment horizontal="left"/>
    </xf>
    <xf numFmtId="0" fontId="0" fillId="7" borderId="71" xfId="0" applyFill="1" applyBorder="1" applyAlignment="1">
      <alignment horizontal="left"/>
    </xf>
    <xf numFmtId="0" fontId="0" fillId="0" borderId="59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1" fillId="33" borderId="30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0" fillId="0" borderId="67" xfId="0" applyBorder="1" applyAlignment="1">
      <alignment horizontal="left" wrapText="1"/>
    </xf>
    <xf numFmtId="0" fontId="0" fillId="0" borderId="67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7" borderId="32" xfId="0" applyFont="1" applyFill="1" applyBorder="1" applyAlignment="1">
      <alignment horizontal="left"/>
    </xf>
    <xf numFmtId="0" fontId="0" fillId="7" borderId="49" xfId="0" applyFont="1" applyFill="1" applyBorder="1" applyAlignment="1">
      <alignment horizontal="left"/>
    </xf>
    <xf numFmtId="0" fontId="0" fillId="0" borderId="84" xfId="0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7" borderId="67" xfId="0" applyFont="1" applyFill="1" applyBorder="1" applyAlignment="1">
      <alignment horizontal="left"/>
    </xf>
    <xf numFmtId="0" fontId="0" fillId="7" borderId="4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6" fillId="7" borderId="70" xfId="0" applyFont="1" applyFill="1" applyBorder="1" applyAlignment="1">
      <alignment horizontal="left"/>
    </xf>
    <xf numFmtId="0" fontId="0" fillId="7" borderId="79" xfId="0" applyFont="1" applyFill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" fillId="33" borderId="5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7" borderId="45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33" borderId="39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7" borderId="67" xfId="0" applyFill="1" applyBorder="1" applyAlignment="1">
      <alignment horizontal="left"/>
    </xf>
    <xf numFmtId="0" fontId="0" fillId="7" borderId="56" xfId="0" applyFill="1" applyBorder="1" applyAlignment="1">
      <alignment horizontal="left"/>
    </xf>
    <xf numFmtId="0" fontId="0" fillId="7" borderId="58" xfId="0" applyFill="1" applyBorder="1" applyAlignment="1">
      <alignment horizontal="left"/>
    </xf>
    <xf numFmtId="0" fontId="0" fillId="7" borderId="80" xfId="0" applyFill="1" applyBorder="1" applyAlignment="1">
      <alignment horizontal="left"/>
    </xf>
    <xf numFmtId="4" fontId="16" fillId="0" borderId="23" xfId="0" applyNumberFormat="1" applyFont="1" applyBorder="1" applyAlignment="1">
      <alignment horizontal="center"/>
    </xf>
    <xf numFmtId="4" fontId="16" fillId="0" borderId="61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22" fillId="42" borderId="39" xfId="0" applyNumberFormat="1" applyFont="1" applyFill="1" applyBorder="1" applyAlignment="1">
      <alignment horizontal="center"/>
    </xf>
    <xf numFmtId="4" fontId="22" fillId="42" borderId="62" xfId="0" applyNumberFormat="1" applyFont="1" applyFill="1" applyBorder="1" applyAlignment="1">
      <alignment horizontal="center"/>
    </xf>
    <xf numFmtId="4" fontId="22" fillId="36" borderId="83" xfId="0" applyNumberFormat="1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22" fillId="42" borderId="62" xfId="0" applyFont="1" applyFill="1" applyBorder="1" applyAlignment="1">
      <alignment horizontal="center"/>
    </xf>
    <xf numFmtId="0" fontId="22" fillId="42" borderId="40" xfId="0" applyFont="1" applyFill="1" applyBorder="1" applyAlignment="1">
      <alignment horizontal="center"/>
    </xf>
    <xf numFmtId="4" fontId="22" fillId="36" borderId="39" xfId="0" applyNumberFormat="1" applyFont="1" applyFill="1" applyBorder="1" applyAlignment="1">
      <alignment horizontal="center"/>
    </xf>
    <xf numFmtId="4" fontId="22" fillId="36" borderId="40" xfId="0" applyNumberFormat="1" applyFont="1" applyFill="1" applyBorder="1" applyAlignment="1">
      <alignment horizontal="center"/>
    </xf>
    <xf numFmtId="4" fontId="22" fillId="36" borderId="62" xfId="0" applyNumberFormat="1" applyFont="1" applyFill="1" applyBorder="1" applyAlignment="1">
      <alignment horizontal="center"/>
    </xf>
    <xf numFmtId="0" fontId="22" fillId="42" borderId="54" xfId="51" applyFont="1" applyFill="1" applyBorder="1" applyAlignment="1">
      <alignment horizontal="center"/>
      <protection/>
    </xf>
    <xf numFmtId="0" fontId="22" fillId="42" borderId="51" xfId="51" applyFont="1" applyFill="1" applyBorder="1" applyAlignment="1">
      <alignment horizontal="center"/>
      <protection/>
    </xf>
    <xf numFmtId="0" fontId="22" fillId="36" borderId="83" xfId="51" applyFont="1" applyFill="1" applyBorder="1" applyAlignment="1">
      <alignment horizontal="center" vertical="center" textRotation="90" wrapText="1"/>
      <protection/>
    </xf>
    <xf numFmtId="0" fontId="16" fillId="0" borderId="52" xfId="51" applyFont="1" applyBorder="1" applyAlignment="1">
      <alignment horizontal="center" vertical="center" textRotation="90"/>
      <protection/>
    </xf>
    <xf numFmtId="0" fontId="16" fillId="0" borderId="84" xfId="51" applyFont="1" applyBorder="1" applyAlignment="1">
      <alignment horizontal="center" vertical="center" textRotation="90"/>
      <protection/>
    </xf>
    <xf numFmtId="0" fontId="17" fillId="0" borderId="0" xfId="51" applyFont="1" applyBorder="1" applyAlignment="1">
      <alignment horizontal="left"/>
      <protection/>
    </xf>
    <xf numFmtId="4" fontId="22" fillId="36" borderId="83" xfId="51" applyNumberFormat="1" applyFont="1" applyFill="1" applyBorder="1" applyAlignment="1">
      <alignment horizontal="center" vertical="center" textRotation="90" wrapText="1"/>
      <protection/>
    </xf>
    <xf numFmtId="0" fontId="19" fillId="0" borderId="52" xfId="51" applyBorder="1" applyAlignment="1">
      <alignment horizontal="center" vertical="center" textRotation="90"/>
      <protection/>
    </xf>
    <xf numFmtId="0" fontId="19" fillId="0" borderId="84" xfId="51" applyBorder="1" applyAlignment="1">
      <alignment horizontal="center" vertical="center" textRotation="90"/>
      <protection/>
    </xf>
    <xf numFmtId="43" fontId="19" fillId="0" borderId="44" xfId="34" applyFont="1" applyBorder="1" applyAlignment="1">
      <alignment horizontal="center"/>
    </xf>
    <xf numFmtId="43" fontId="19" fillId="0" borderId="56" xfId="34" applyFont="1" applyBorder="1" applyAlignment="1">
      <alignment horizontal="center"/>
    </xf>
    <xf numFmtId="43" fontId="18" fillId="36" borderId="39" xfId="34" applyFont="1" applyFill="1" applyBorder="1" applyAlignment="1">
      <alignment horizontal="center"/>
    </xf>
    <xf numFmtId="43" fontId="18" fillId="36" borderId="50" xfId="34" applyFont="1" applyFill="1" applyBorder="1" applyAlignment="1">
      <alignment horizontal="center"/>
    </xf>
    <xf numFmtId="43" fontId="19" fillId="0" borderId="49" xfId="34" applyFont="1" applyBorder="1" applyAlignment="1">
      <alignment horizontal="center"/>
    </xf>
    <xf numFmtId="43" fontId="19" fillId="0" borderId="74" xfId="34" applyFont="1" applyBorder="1" applyAlignment="1">
      <alignment horizontal="center"/>
    </xf>
    <xf numFmtId="0" fontId="21" fillId="0" borderId="0" xfId="51" applyFont="1" applyBorder="1" applyAlignment="1">
      <alignment horizontal="center"/>
      <protection/>
    </xf>
    <xf numFmtId="0" fontId="22" fillId="42" borderId="83" xfId="51" applyFont="1" applyFill="1" applyBorder="1" applyAlignment="1">
      <alignment horizontal="center"/>
      <protection/>
    </xf>
    <xf numFmtId="0" fontId="22" fillId="42" borderId="68" xfId="51" applyFont="1" applyFill="1" applyBorder="1" applyAlignment="1">
      <alignment horizontal="center"/>
      <protection/>
    </xf>
    <xf numFmtId="0" fontId="22" fillId="42" borderId="55" xfId="51" applyFont="1" applyFill="1" applyBorder="1" applyAlignment="1">
      <alignment horizontal="center"/>
      <protection/>
    </xf>
    <xf numFmtId="0" fontId="22" fillId="42" borderId="84" xfId="51" applyFont="1" applyFill="1" applyBorder="1" applyAlignment="1">
      <alignment horizontal="center"/>
      <protection/>
    </xf>
    <xf numFmtId="0" fontId="22" fillId="42" borderId="77" xfId="51" applyFont="1" applyFill="1" applyBorder="1" applyAlignment="1">
      <alignment horizontal="center"/>
      <protection/>
    </xf>
    <xf numFmtId="0" fontId="22" fillId="42" borderId="75" xfId="51" applyFont="1" applyFill="1" applyBorder="1" applyAlignment="1">
      <alignment horizontal="center"/>
      <protection/>
    </xf>
    <xf numFmtId="43" fontId="19" fillId="0" borderId="63" xfId="34" applyFont="1" applyBorder="1" applyAlignment="1">
      <alignment horizontal="center"/>
    </xf>
    <xf numFmtId="43" fontId="19" fillId="0" borderId="58" xfId="34" applyFont="1" applyBorder="1" applyAlignment="1">
      <alignment horizontal="center"/>
    </xf>
    <xf numFmtId="43" fontId="19" fillId="0" borderId="65" xfId="34" applyFont="1" applyBorder="1" applyAlignment="1">
      <alignment horizontal="center"/>
    </xf>
    <xf numFmtId="43" fontId="19" fillId="0" borderId="75" xfId="34" applyFont="1" applyBorder="1" applyAlignment="1">
      <alignment horizontal="center"/>
    </xf>
    <xf numFmtId="0" fontId="7" fillId="42" borderId="30" xfId="0" applyFont="1" applyFill="1" applyBorder="1" applyAlignment="1">
      <alignment horizontal="center"/>
    </xf>
    <xf numFmtId="0" fontId="7" fillId="42" borderId="62" xfId="0" applyFont="1" applyFill="1" applyBorder="1" applyAlignment="1">
      <alignment horizontal="center"/>
    </xf>
    <xf numFmtId="0" fontId="7" fillId="42" borderId="5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44" borderId="62" xfId="0" applyFont="1" applyFill="1" applyBorder="1" applyAlignment="1">
      <alignment horizontal="center"/>
    </xf>
    <xf numFmtId="0" fontId="7" fillId="44" borderId="50" xfId="0" applyFont="1" applyFill="1" applyBorder="1" applyAlignment="1">
      <alignment horizontal="center"/>
    </xf>
    <xf numFmtId="0" fontId="1" fillId="43" borderId="30" xfId="0" applyFont="1" applyFill="1" applyBorder="1" applyAlignment="1">
      <alignment horizontal="center"/>
    </xf>
    <xf numFmtId="0" fontId="1" fillId="43" borderId="62" xfId="0" applyFont="1" applyFill="1" applyBorder="1" applyAlignment="1">
      <alignment horizontal="center"/>
    </xf>
    <xf numFmtId="0" fontId="1" fillId="43" borderId="50" xfId="0" applyFont="1" applyFill="1" applyBorder="1" applyAlignment="1">
      <alignment horizontal="center"/>
    </xf>
    <xf numFmtId="0" fontId="1" fillId="44" borderId="78" xfId="0" applyFont="1" applyFill="1" applyBorder="1" applyAlignment="1">
      <alignment horizontal="center"/>
    </xf>
    <xf numFmtId="0" fontId="1" fillId="44" borderId="76" xfId="0" applyFont="1" applyFill="1" applyBorder="1" applyAlignment="1">
      <alignment horizontal="center"/>
    </xf>
    <xf numFmtId="0" fontId="1" fillId="44" borderId="74" xfId="0" applyFont="1" applyFill="1" applyBorder="1" applyAlignment="1">
      <alignment horizontal="center"/>
    </xf>
    <xf numFmtId="0" fontId="1" fillId="42" borderId="83" xfId="0" applyFont="1" applyFill="1" applyBorder="1" applyAlignment="1">
      <alignment horizontal="center"/>
    </xf>
    <xf numFmtId="0" fontId="1" fillId="42" borderId="68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42" borderId="84" xfId="0" applyFont="1" applyFill="1" applyBorder="1" applyAlignment="1">
      <alignment horizontal="center"/>
    </xf>
    <xf numFmtId="0" fontId="1" fillId="42" borderId="77" xfId="0" applyFont="1" applyFill="1" applyBorder="1" applyAlignment="1">
      <alignment horizontal="center"/>
    </xf>
    <xf numFmtId="0" fontId="1" fillId="42" borderId="75" xfId="0" applyFont="1" applyFill="1" applyBorder="1" applyAlignment="1">
      <alignment horizontal="center"/>
    </xf>
    <xf numFmtId="0" fontId="1" fillId="44" borderId="84" xfId="0" applyFont="1" applyFill="1" applyBorder="1" applyAlignment="1">
      <alignment horizontal="center"/>
    </xf>
    <xf numFmtId="0" fontId="1" fillId="44" borderId="77" xfId="0" applyFont="1" applyFill="1" applyBorder="1" applyAlignment="1">
      <alignment horizontal="center"/>
    </xf>
    <xf numFmtId="0" fontId="1" fillId="44" borderId="75" xfId="0" applyFont="1" applyFill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Čárka 4" xfId="37"/>
    <cellStyle name="Čárka 4 2" xfId="38"/>
    <cellStyle name="Comma [0]" xfId="39"/>
    <cellStyle name="Hyperlink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5 2" xfId="57"/>
    <cellStyle name="Normální 6" xfId="58"/>
    <cellStyle name="Normální 6 2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7.75390625" style="0" customWidth="1"/>
    <col min="4" max="4" width="12.75390625" style="0" customWidth="1"/>
    <col min="5" max="5" width="7.75390625" style="0" customWidth="1"/>
    <col min="6" max="6" width="7.00390625" style="0" customWidth="1"/>
    <col min="7" max="7" width="10.625" style="0" customWidth="1"/>
    <col min="8" max="8" width="8.25390625" style="0" customWidth="1"/>
    <col min="9" max="9" width="11.375" style="0" customWidth="1"/>
    <col min="10" max="10" width="10.625" style="0" customWidth="1"/>
    <col min="11" max="12" width="12.00390625" style="0" customWidth="1"/>
    <col min="13" max="13" width="12.125" style="0" customWidth="1"/>
    <col min="14" max="14" width="13.125" style="0" customWidth="1"/>
    <col min="15" max="15" width="11.00390625" style="0" customWidth="1"/>
    <col min="16" max="16" width="12.00390625" style="0" customWidth="1"/>
  </cols>
  <sheetData>
    <row r="1" spans="1:16" ht="12.75">
      <c r="A1" s="561" t="s">
        <v>282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48"/>
    </row>
    <row r="2" spans="1:16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48" t="s">
        <v>212</v>
      </c>
      <c r="O2" s="101"/>
      <c r="P2" s="13"/>
    </row>
    <row r="3" spans="1:16" ht="12.75">
      <c r="A3" s="103" t="s">
        <v>22</v>
      </c>
      <c r="B3" s="103"/>
      <c r="C3" s="103"/>
      <c r="D3" s="36"/>
      <c r="E3" s="36"/>
      <c r="F3" s="36"/>
      <c r="G3" s="36"/>
      <c r="H3" s="36"/>
      <c r="I3" s="36"/>
      <c r="J3" s="36"/>
      <c r="K3" s="36"/>
      <c r="L3" s="36"/>
      <c r="M3" s="36"/>
      <c r="N3" s="13" t="s">
        <v>142</v>
      </c>
      <c r="O3" s="36"/>
      <c r="P3" s="36"/>
    </row>
    <row r="4" spans="1:16" ht="13.5" thickBot="1">
      <c r="A4" s="103" t="s">
        <v>91</v>
      </c>
      <c r="B4" s="103"/>
      <c r="C4" s="103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4" ht="49.5" customHeight="1" thickBot="1">
      <c r="A5" s="118" t="s">
        <v>178</v>
      </c>
      <c r="B5" s="119" t="s">
        <v>179</v>
      </c>
      <c r="C5" s="119" t="s">
        <v>166</v>
      </c>
      <c r="D5" s="120" t="s">
        <v>89</v>
      </c>
      <c r="E5" s="119" t="s">
        <v>88</v>
      </c>
      <c r="F5" s="119" t="s">
        <v>172</v>
      </c>
      <c r="G5" s="119" t="s">
        <v>87</v>
      </c>
      <c r="H5" s="119" t="s">
        <v>173</v>
      </c>
      <c r="I5" s="119" t="s">
        <v>170</v>
      </c>
      <c r="J5" s="119" t="s">
        <v>176</v>
      </c>
      <c r="K5" s="119" t="s">
        <v>168</v>
      </c>
      <c r="L5" s="223" t="s">
        <v>200</v>
      </c>
      <c r="M5" s="223" t="s">
        <v>174</v>
      </c>
      <c r="N5" s="15" t="s">
        <v>169</v>
      </c>
    </row>
    <row r="6" spans="1:14" ht="12.75">
      <c r="A6" s="185"/>
      <c r="B6" s="186"/>
      <c r="C6" s="186"/>
      <c r="D6" s="187"/>
      <c r="E6" s="224"/>
      <c r="F6" s="225"/>
      <c r="G6" s="186"/>
      <c r="H6" s="226">
        <f>SUM(F6-G6)</f>
        <v>0</v>
      </c>
      <c r="I6" s="227"/>
      <c r="J6" s="227"/>
      <c r="K6" s="228">
        <f>SUM(I6-J6)</f>
        <v>0</v>
      </c>
      <c r="L6" s="229"/>
      <c r="M6" s="229">
        <f>SUM(K6-L6)</f>
        <v>0</v>
      </c>
      <c r="N6" s="230" t="e">
        <f>SUM(M6/H6*12)</f>
        <v>#DIV/0!</v>
      </c>
    </row>
    <row r="7" spans="1:14" ht="12.75">
      <c r="A7" s="114"/>
      <c r="B7" s="111"/>
      <c r="C7" s="111"/>
      <c r="D7" s="112"/>
      <c r="E7" s="111"/>
      <c r="F7" s="225"/>
      <c r="G7" s="186"/>
      <c r="H7" s="226">
        <f>SUM(F7-G7)</f>
        <v>0</v>
      </c>
      <c r="I7" s="227"/>
      <c r="J7" s="227"/>
      <c r="K7" s="228">
        <f>SUM(I7-J7)</f>
        <v>0</v>
      </c>
      <c r="L7" s="229"/>
      <c r="M7" s="229">
        <f>SUM(K7-L7)</f>
        <v>0</v>
      </c>
      <c r="N7" s="230" t="e">
        <f>SUM(M7/H7*12)</f>
        <v>#DIV/0!</v>
      </c>
    </row>
    <row r="8" spans="1:14" ht="12.75">
      <c r="A8" s="114"/>
      <c r="B8" s="111"/>
      <c r="C8" s="111"/>
      <c r="D8" s="112"/>
      <c r="E8" s="111"/>
      <c r="F8" s="225"/>
      <c r="G8" s="186"/>
      <c r="H8" s="226">
        <f>SUM(F8-G8)</f>
        <v>0</v>
      </c>
      <c r="I8" s="227"/>
      <c r="J8" s="227"/>
      <c r="K8" s="228">
        <f>SUM(I8-J8)</f>
        <v>0</v>
      </c>
      <c r="L8" s="229"/>
      <c r="M8" s="229">
        <f>SUM(K8-L8)</f>
        <v>0</v>
      </c>
      <c r="N8" s="230" t="e">
        <f>SUM(M8/H8*12)</f>
        <v>#DIV/0!</v>
      </c>
    </row>
    <row r="9" spans="1:14" ht="13.5" thickBot="1">
      <c r="A9" s="5"/>
      <c r="B9" s="93"/>
      <c r="C9" s="93"/>
      <c r="D9" s="94"/>
      <c r="E9" s="190"/>
      <c r="F9" s="225"/>
      <c r="G9" s="186"/>
      <c r="H9" s="226">
        <f>SUM(F9-G9)</f>
        <v>0</v>
      </c>
      <c r="I9" s="227"/>
      <c r="J9" s="227"/>
      <c r="K9" s="228">
        <f>SUM(I9-J9)</f>
        <v>0</v>
      </c>
      <c r="L9" s="229"/>
      <c r="M9" s="229">
        <f>SUM(K9-L9)</f>
        <v>0</v>
      </c>
      <c r="N9" s="230" t="e">
        <f>SUM(M9/H9*12)</f>
        <v>#DIV/0!</v>
      </c>
    </row>
    <row r="10" spans="1:14" ht="13.5" thickBot="1">
      <c r="A10" s="192" t="s">
        <v>29</v>
      </c>
      <c r="B10" s="182" t="s">
        <v>29</v>
      </c>
      <c r="C10" s="182" t="s">
        <v>29</v>
      </c>
      <c r="D10" s="182" t="s">
        <v>85</v>
      </c>
      <c r="E10" s="182" t="s">
        <v>29</v>
      </c>
      <c r="F10" s="182" t="s">
        <v>29</v>
      </c>
      <c r="G10" s="182" t="s">
        <v>29</v>
      </c>
      <c r="H10" s="182" t="s">
        <v>29</v>
      </c>
      <c r="I10" s="231">
        <f>SUM(I6:I9)</f>
        <v>0</v>
      </c>
      <c r="J10" s="232">
        <f>SUM(J6:J9)</f>
        <v>0</v>
      </c>
      <c r="K10" s="231">
        <f>SUM(K6:K9)</f>
        <v>0</v>
      </c>
      <c r="L10" s="233"/>
      <c r="M10" s="233"/>
      <c r="N10" s="234" t="e">
        <f>SUM(N6:N9)</f>
        <v>#DIV/0!</v>
      </c>
    </row>
    <row r="11" spans="1:14" ht="12.75">
      <c r="A11" s="115"/>
      <c r="B11" s="116"/>
      <c r="C11" s="116"/>
      <c r="D11" s="116"/>
      <c r="E11" s="225"/>
      <c r="F11" s="225"/>
      <c r="G11" s="186"/>
      <c r="H11" s="226">
        <f>SUM(F11-G11)</f>
        <v>0</v>
      </c>
      <c r="I11" s="188"/>
      <c r="J11" s="188"/>
      <c r="K11" s="92">
        <f>SUM(I11-J11)</f>
        <v>0</v>
      </c>
      <c r="L11" s="235"/>
      <c r="M11" s="235">
        <f>SUM(K11-L11)</f>
        <v>0</v>
      </c>
      <c r="N11" s="236" t="e">
        <f>SUM(M11/H11*12)</f>
        <v>#DIV/0!</v>
      </c>
    </row>
    <row r="12" spans="1:14" ht="12.75">
      <c r="A12" s="4"/>
      <c r="B12" s="34"/>
      <c r="C12" s="34"/>
      <c r="D12" s="35"/>
      <c r="E12" s="225"/>
      <c r="F12" s="186"/>
      <c r="G12" s="226"/>
      <c r="H12" s="226">
        <f>SUM(F12-G12)</f>
        <v>0</v>
      </c>
      <c r="I12" s="188"/>
      <c r="J12" s="92"/>
      <c r="K12" s="92">
        <f>SUM(I12-J12)</f>
        <v>0</v>
      </c>
      <c r="L12" s="235"/>
      <c r="M12" s="235">
        <f>SUM(K12-L12)</f>
        <v>0</v>
      </c>
      <c r="N12" s="236" t="e">
        <f>SUM(M12/H12*12)</f>
        <v>#DIV/0!</v>
      </c>
    </row>
    <row r="13" spans="1:14" ht="13.5" thickBot="1">
      <c r="A13" s="22"/>
      <c r="B13" s="108"/>
      <c r="C13" s="108"/>
      <c r="D13" s="109"/>
      <c r="E13" s="225"/>
      <c r="F13" s="186"/>
      <c r="G13" s="226"/>
      <c r="H13" s="226">
        <f>SUM(F13-G13)</f>
        <v>0</v>
      </c>
      <c r="I13" s="188"/>
      <c r="J13" s="92"/>
      <c r="K13" s="92">
        <f>SUM(I13-J13)</f>
        <v>0</v>
      </c>
      <c r="L13" s="235"/>
      <c r="M13" s="235">
        <f>SUM(K13-L13)</f>
        <v>0</v>
      </c>
      <c r="N13" s="236" t="e">
        <f>SUM(M13/H13*12)</f>
        <v>#DIV/0!</v>
      </c>
    </row>
    <row r="14" spans="1:14" ht="13.5" thickBot="1">
      <c r="A14" s="192" t="s">
        <v>29</v>
      </c>
      <c r="B14" s="182" t="s">
        <v>29</v>
      </c>
      <c r="C14" s="182" t="s">
        <v>29</v>
      </c>
      <c r="D14" s="182" t="s">
        <v>85</v>
      </c>
      <c r="E14" s="182" t="s">
        <v>29</v>
      </c>
      <c r="F14" s="182" t="s">
        <v>29</v>
      </c>
      <c r="G14" s="182" t="s">
        <v>29</v>
      </c>
      <c r="H14" s="182" t="s">
        <v>29</v>
      </c>
      <c r="I14" s="183">
        <f aca="true" t="shared" si="0" ref="I14:N14">SUM(I11:I13)</f>
        <v>0</v>
      </c>
      <c r="J14" s="184">
        <f t="shared" si="0"/>
        <v>0</v>
      </c>
      <c r="K14" s="183">
        <f t="shared" si="0"/>
        <v>0</v>
      </c>
      <c r="L14" s="222">
        <f t="shared" si="0"/>
        <v>0</v>
      </c>
      <c r="M14" s="222">
        <f t="shared" si="0"/>
        <v>0</v>
      </c>
      <c r="N14" s="237" t="e">
        <f t="shared" si="0"/>
        <v>#DIV/0!</v>
      </c>
    </row>
    <row r="15" spans="1:14" ht="13.5" thickBot="1">
      <c r="A15" s="104"/>
      <c r="B15" s="104"/>
      <c r="C15" s="104"/>
      <c r="D15" s="105"/>
      <c r="E15" s="104"/>
      <c r="F15" s="106"/>
      <c r="G15" s="104"/>
      <c r="H15" s="104"/>
      <c r="I15" s="38"/>
      <c r="J15" s="107"/>
      <c r="K15" s="107"/>
      <c r="L15" s="107"/>
      <c r="M15" s="107"/>
      <c r="N15" s="107"/>
    </row>
    <row r="16" spans="1:14" ht="13.5" thickBot="1">
      <c r="A16" s="238" t="s">
        <v>90</v>
      </c>
      <c r="B16" s="239"/>
      <c r="C16" s="239"/>
      <c r="D16" s="239"/>
      <c r="E16" s="239"/>
      <c r="F16" s="240"/>
      <c r="G16" s="239"/>
      <c r="H16" s="239"/>
      <c r="I16" s="241"/>
      <c r="J16" s="239"/>
      <c r="K16" s="239"/>
      <c r="L16" s="239"/>
      <c r="M16" s="239"/>
      <c r="N16" s="208"/>
    </row>
    <row r="17" spans="1:14" ht="12.75">
      <c r="A17" s="185"/>
      <c r="B17" s="186"/>
      <c r="C17" s="186"/>
      <c r="D17" s="187"/>
      <c r="E17" s="224"/>
      <c r="F17" s="225"/>
      <c r="G17" s="186"/>
      <c r="H17" s="226">
        <f>SUM(F17-G17)</f>
        <v>0</v>
      </c>
      <c r="I17" s="227"/>
      <c r="J17" s="227"/>
      <c r="K17" s="228">
        <f>SUM(I17-J17)</f>
        <v>0</v>
      </c>
      <c r="L17" s="229"/>
      <c r="M17" s="229">
        <f>SUM(K17-L17)</f>
        <v>0</v>
      </c>
      <c r="N17" s="230" t="e">
        <f>SUM(M17/H17*12)</f>
        <v>#DIV/0!</v>
      </c>
    </row>
    <row r="18" spans="1:14" ht="12.75">
      <c r="A18" s="4"/>
      <c r="B18" s="34"/>
      <c r="C18" s="34"/>
      <c r="D18" s="35"/>
      <c r="E18" s="99"/>
      <c r="F18" s="242"/>
      <c r="G18" s="111"/>
      <c r="H18" s="243">
        <f>SUM(F18-G18)</f>
        <v>0</v>
      </c>
      <c r="I18" s="244"/>
      <c r="J18" s="244"/>
      <c r="K18" s="245">
        <f>SUM(I18-J18)</f>
        <v>0</v>
      </c>
      <c r="L18" s="245"/>
      <c r="M18" s="246">
        <f>SUM(K18-L18)</f>
        <v>0</v>
      </c>
      <c r="N18" s="247" t="e">
        <f>SUM(M18/H18*12)</f>
        <v>#DIV/0!</v>
      </c>
    </row>
    <row r="19" spans="1:14" ht="12.75">
      <c r="A19" s="4"/>
      <c r="B19" s="34"/>
      <c r="C19" s="34"/>
      <c r="D19" s="35"/>
      <c r="E19" s="99"/>
      <c r="F19" s="242"/>
      <c r="G19" s="111"/>
      <c r="H19" s="243">
        <f>SUM(F19-G19)</f>
        <v>0</v>
      </c>
      <c r="I19" s="244"/>
      <c r="J19" s="244"/>
      <c r="K19" s="245">
        <f>SUM(I19-J19)</f>
        <v>0</v>
      </c>
      <c r="L19" s="245"/>
      <c r="M19" s="246">
        <f>SUM(K19-L19)</f>
        <v>0</v>
      </c>
      <c r="N19" s="247" t="e">
        <f>SUM(M19/H19*12)</f>
        <v>#DIV/0!</v>
      </c>
    </row>
    <row r="20" spans="1:14" ht="13.5" thickBot="1">
      <c r="A20" s="22"/>
      <c r="B20" s="108"/>
      <c r="C20" s="108"/>
      <c r="D20" s="109"/>
      <c r="E20" s="110"/>
      <c r="F20" s="248"/>
      <c r="G20" s="249"/>
      <c r="H20" s="250">
        <f>SUM(F20-G20)</f>
        <v>0</v>
      </c>
      <c r="I20" s="251"/>
      <c r="J20" s="251"/>
      <c r="K20" s="252">
        <f>SUM(I20-J20)</f>
        <v>0</v>
      </c>
      <c r="L20" s="252"/>
      <c r="M20" s="253">
        <f>SUM(K20-L20)</f>
        <v>0</v>
      </c>
      <c r="N20" s="254" t="e">
        <f>SUM(M20/H20*12)</f>
        <v>#DIV/0!</v>
      </c>
    </row>
    <row r="21" spans="1:14" ht="13.5" thickBot="1">
      <c r="A21" s="255" t="s">
        <v>29</v>
      </c>
      <c r="B21" s="256" t="s">
        <v>29</v>
      </c>
      <c r="C21" s="182" t="s">
        <v>29</v>
      </c>
      <c r="D21" s="256" t="s">
        <v>85</v>
      </c>
      <c r="E21" s="256" t="s">
        <v>29</v>
      </c>
      <c r="F21" s="256" t="s">
        <v>29</v>
      </c>
      <c r="G21" s="256" t="s">
        <v>29</v>
      </c>
      <c r="H21" s="256" t="s">
        <v>29</v>
      </c>
      <c r="I21" s="257">
        <f aca="true" t="shared" si="1" ref="I21:N21">SUM(I17:I20)</f>
        <v>0</v>
      </c>
      <c r="J21" s="258">
        <f t="shared" si="1"/>
        <v>0</v>
      </c>
      <c r="K21" s="257">
        <f t="shared" si="1"/>
        <v>0</v>
      </c>
      <c r="L21" s="259">
        <f t="shared" si="1"/>
        <v>0</v>
      </c>
      <c r="M21" s="259">
        <f t="shared" si="1"/>
        <v>0</v>
      </c>
      <c r="N21" s="260" t="e">
        <f t="shared" si="1"/>
        <v>#DIV/0!</v>
      </c>
    </row>
    <row r="22" spans="1:14" ht="13.5" thickBot="1">
      <c r="A22" s="36"/>
      <c r="B22" s="36"/>
      <c r="C22" s="36"/>
      <c r="D22" s="36"/>
      <c r="E22" s="36"/>
      <c r="F22" s="36"/>
      <c r="G22" s="36"/>
      <c r="H22" s="36"/>
      <c r="I22" s="37"/>
      <c r="J22" s="36"/>
      <c r="K22" s="37"/>
      <c r="L22" s="37"/>
      <c r="M22" s="37"/>
      <c r="N22" s="37"/>
    </row>
    <row r="23" spans="1:14" ht="13.5" thickBot="1">
      <c r="A23" s="220" t="s">
        <v>29</v>
      </c>
      <c r="B23" s="191" t="s">
        <v>29</v>
      </c>
      <c r="C23" s="191"/>
      <c r="D23" s="117" t="s">
        <v>86</v>
      </c>
      <c r="E23" s="191" t="s">
        <v>29</v>
      </c>
      <c r="F23" s="191" t="s">
        <v>29</v>
      </c>
      <c r="G23" s="191" t="s">
        <v>29</v>
      </c>
      <c r="H23" s="191" t="s">
        <v>29</v>
      </c>
      <c r="I23" s="113">
        <f>SUM(I10+I14+I21)</f>
        <v>0</v>
      </c>
      <c r="J23" s="100">
        <f>SUM(J10+J14+J21)</f>
        <v>0</v>
      </c>
      <c r="K23" s="113">
        <f>SUM(K10+K14+K21)</f>
        <v>0</v>
      </c>
      <c r="L23" s="261"/>
      <c r="M23" s="261"/>
      <c r="N23" s="221" t="e">
        <f>SUM(N10+N14+N21)</f>
        <v>#DIV/0!</v>
      </c>
    </row>
    <row r="24" spans="1:16" ht="13.5" thickBot="1">
      <c r="A24" s="103" t="s">
        <v>163</v>
      </c>
      <c r="B24" s="36"/>
      <c r="C24" s="36"/>
      <c r="D24" s="36"/>
      <c r="E24" s="36"/>
      <c r="F24" s="102"/>
      <c r="G24" s="36"/>
      <c r="H24" s="36"/>
      <c r="I24" s="37"/>
      <c r="J24" s="36"/>
      <c r="K24" s="36"/>
      <c r="L24" s="36"/>
      <c r="M24" s="36"/>
      <c r="N24" s="36"/>
      <c r="O24" s="36"/>
      <c r="P24" s="36"/>
    </row>
    <row r="25" spans="1:16" ht="57" thickBot="1">
      <c r="A25" s="118" t="s">
        <v>178</v>
      </c>
      <c r="B25" s="119" t="s">
        <v>179</v>
      </c>
      <c r="C25" s="119" t="s">
        <v>166</v>
      </c>
      <c r="D25" s="120" t="s">
        <v>89</v>
      </c>
      <c r="E25" s="119" t="s">
        <v>88</v>
      </c>
      <c r="F25" s="119" t="s">
        <v>172</v>
      </c>
      <c r="G25" s="119" t="s">
        <v>87</v>
      </c>
      <c r="H25" s="119" t="s">
        <v>173</v>
      </c>
      <c r="I25" s="119" t="s">
        <v>170</v>
      </c>
      <c r="J25" s="120" t="s">
        <v>167</v>
      </c>
      <c r="K25" s="119" t="s">
        <v>168</v>
      </c>
      <c r="L25" s="119" t="s">
        <v>200</v>
      </c>
      <c r="M25" s="119" t="s">
        <v>174</v>
      </c>
      <c r="N25" s="119" t="s">
        <v>169</v>
      </c>
      <c r="O25" s="119" t="s">
        <v>164</v>
      </c>
      <c r="P25" s="189" t="s">
        <v>177</v>
      </c>
    </row>
    <row r="26" spans="1:16" ht="12.75">
      <c r="A26" s="10"/>
      <c r="B26" s="90"/>
      <c r="C26" s="90"/>
      <c r="D26" s="91"/>
      <c r="E26" s="262"/>
      <c r="F26" s="225"/>
      <c r="G26" s="186"/>
      <c r="H26" s="226">
        <f>SUM(F26-G26)</f>
        <v>0</v>
      </c>
      <c r="I26" s="227"/>
      <c r="J26" s="227"/>
      <c r="K26" s="228">
        <f>SUM(I26-J26)</f>
        <v>0</v>
      </c>
      <c r="L26" s="228"/>
      <c r="M26" s="228">
        <f>SUM(K26-L26)</f>
        <v>0</v>
      </c>
      <c r="N26" s="263" t="e">
        <f>SUM(M26/H26*12)</f>
        <v>#DIV/0!</v>
      </c>
      <c r="O26" s="228"/>
      <c r="P26" s="264"/>
    </row>
    <row r="27" spans="1:16" ht="12.75">
      <c r="A27" s="4"/>
      <c r="B27" s="34"/>
      <c r="C27" s="34"/>
      <c r="D27" s="35"/>
      <c r="E27" s="99"/>
      <c r="F27" s="242"/>
      <c r="G27" s="111"/>
      <c r="H27" s="243">
        <f>SUM(F27-G27)</f>
        <v>0</v>
      </c>
      <c r="I27" s="244"/>
      <c r="J27" s="244"/>
      <c r="K27" s="245">
        <f>SUM(I27-J27)</f>
        <v>0</v>
      </c>
      <c r="L27" s="245"/>
      <c r="M27" s="245">
        <f>SUM(K27-L27)</f>
        <v>0</v>
      </c>
      <c r="N27" s="265" t="e">
        <f>SUM(M27/H27*12)</f>
        <v>#DIV/0!</v>
      </c>
      <c r="O27" s="245"/>
      <c r="P27" s="266"/>
    </row>
    <row r="28" spans="1:16" ht="13.5" thickBot="1">
      <c r="A28" s="5"/>
      <c r="B28" s="93"/>
      <c r="C28" s="93"/>
      <c r="D28" s="94"/>
      <c r="E28" s="181"/>
      <c r="F28" s="267"/>
      <c r="G28" s="268"/>
      <c r="H28" s="269">
        <f>SUM(F28-G28)</f>
        <v>0</v>
      </c>
      <c r="I28" s="270"/>
      <c r="J28" s="270"/>
      <c r="K28" s="271">
        <f>SUM(I28-J28)</f>
        <v>0</v>
      </c>
      <c r="L28" s="271"/>
      <c r="M28" s="271">
        <f>SUM(K28-L28)</f>
        <v>0</v>
      </c>
      <c r="N28" s="272" t="e">
        <f>SUM(M28/H28*12)</f>
        <v>#DIV/0!</v>
      </c>
      <c r="O28" s="271"/>
      <c r="P28" s="273"/>
    </row>
    <row r="29" spans="1:16" ht="13.5" thickBot="1">
      <c r="A29" s="192" t="s">
        <v>29</v>
      </c>
      <c r="B29" s="182" t="s">
        <v>29</v>
      </c>
      <c r="C29" s="182" t="s">
        <v>29</v>
      </c>
      <c r="D29" s="182" t="s">
        <v>85</v>
      </c>
      <c r="E29" s="182" t="s">
        <v>29</v>
      </c>
      <c r="F29" s="182" t="s">
        <v>29</v>
      </c>
      <c r="G29" s="182" t="s">
        <v>29</v>
      </c>
      <c r="H29" s="182" t="s">
        <v>29</v>
      </c>
      <c r="I29" s="231">
        <f>SUM(I25:I28)</f>
        <v>0</v>
      </c>
      <c r="J29" s="231">
        <f>SUM(J25:J28)</f>
        <v>0</v>
      </c>
      <c r="K29" s="231">
        <f>SUM(I29/35)</f>
        <v>0</v>
      </c>
      <c r="L29" s="231">
        <f>SUM(L26:L28)</f>
        <v>0</v>
      </c>
      <c r="M29" s="231">
        <f>SUM(M26:M28)</f>
        <v>0</v>
      </c>
      <c r="N29" s="231" t="e">
        <f>SUM(N26:N28)</f>
        <v>#DIV/0!</v>
      </c>
      <c r="O29" s="231">
        <f>SUM(O25:O28)</f>
        <v>0</v>
      </c>
      <c r="P29" s="274" t="e">
        <f>SUM(N29)</f>
        <v>#DIV/0!</v>
      </c>
    </row>
    <row r="30" spans="1:16" s="297" customFormat="1" ht="12.75">
      <c r="A30" s="336" t="s">
        <v>216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7" t="s">
        <v>239</v>
      </c>
      <c r="P30" s="336" t="s">
        <v>240</v>
      </c>
    </row>
    <row r="31" spans="1:16" ht="12.75">
      <c r="A31" t="s">
        <v>21</v>
      </c>
      <c r="M31" s="330" t="s">
        <v>236</v>
      </c>
      <c r="O31" s="338"/>
      <c r="P31" s="338"/>
    </row>
    <row r="32" spans="1:16" ht="12.75">
      <c r="A32" t="s">
        <v>131</v>
      </c>
      <c r="G32" t="s">
        <v>92</v>
      </c>
      <c r="K32" s="41"/>
      <c r="M32" s="330" t="s">
        <v>238</v>
      </c>
      <c r="O32" s="339"/>
      <c r="P32" s="339"/>
    </row>
    <row r="33" spans="1:16" ht="12.75">
      <c r="A33" t="s">
        <v>20</v>
      </c>
      <c r="K33" s="64"/>
      <c r="M33" s="330" t="s">
        <v>237</v>
      </c>
      <c r="O33" s="338">
        <f>SUM(O31:O32)</f>
        <v>0</v>
      </c>
      <c r="P33" s="338">
        <f>SUM(P31:P32)</f>
        <v>0</v>
      </c>
    </row>
    <row r="34" spans="9:11" ht="12.75">
      <c r="I34" s="64" t="s">
        <v>149</v>
      </c>
      <c r="K34" s="64"/>
    </row>
  </sheetData>
  <sheetProtection/>
  <mergeCells count="1">
    <mergeCell ref="A1:O1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625" style="0" customWidth="1"/>
    <col min="2" max="2" width="24.00390625" style="0" customWidth="1"/>
    <col min="3" max="3" width="13.25390625" style="0" customWidth="1"/>
    <col min="4" max="4" width="13.375" style="0" customWidth="1"/>
    <col min="5" max="6" width="14.00390625" style="0" customWidth="1"/>
    <col min="7" max="7" width="11.125" style="0" customWidth="1"/>
    <col min="8" max="8" width="11.00390625" style="0" customWidth="1"/>
    <col min="9" max="9" width="13.375" style="0" customWidth="1"/>
    <col min="10" max="10" width="13.125" style="0" customWidth="1"/>
    <col min="11" max="11" width="11.375" style="0" customWidth="1"/>
  </cols>
  <sheetData>
    <row r="1" spans="1:11" ht="12" customHeight="1">
      <c r="A1" s="621" t="s">
        <v>278</v>
      </c>
      <c r="B1" s="621"/>
      <c r="C1" s="621"/>
      <c r="D1" s="621"/>
      <c r="E1" s="621"/>
      <c r="F1" s="621"/>
      <c r="G1" s="621"/>
      <c r="H1" s="621"/>
      <c r="I1" s="621"/>
      <c r="J1" s="48" t="s">
        <v>97</v>
      </c>
      <c r="K1" s="2"/>
    </row>
    <row r="2" spans="1:11" ht="12" customHeight="1" thickBot="1">
      <c r="A2" s="64" t="s">
        <v>22</v>
      </c>
      <c r="C2" s="41" t="s">
        <v>298</v>
      </c>
      <c r="I2" s="1" t="s">
        <v>1</v>
      </c>
      <c r="J2" s="48"/>
      <c r="K2" s="2"/>
    </row>
    <row r="3" spans="1:10" ht="8.25" customHeight="1">
      <c r="A3" s="626" t="s">
        <v>2</v>
      </c>
      <c r="B3" s="627"/>
      <c r="C3" s="622" t="s">
        <v>130</v>
      </c>
      <c r="D3" s="623"/>
      <c r="E3" s="622" t="s">
        <v>277</v>
      </c>
      <c r="F3" s="623"/>
      <c r="G3" s="622" t="s">
        <v>95</v>
      </c>
      <c r="H3" s="623"/>
      <c r="I3" s="622" t="s">
        <v>96</v>
      </c>
      <c r="J3" s="623"/>
    </row>
    <row r="4" spans="1:10" ht="10.5" customHeight="1" thickBot="1">
      <c r="A4" s="628"/>
      <c r="B4" s="629"/>
      <c r="C4" s="624"/>
      <c r="D4" s="625"/>
      <c r="E4" s="624"/>
      <c r="F4" s="625"/>
      <c r="G4" s="624"/>
      <c r="H4" s="625"/>
      <c r="I4" s="624"/>
      <c r="J4" s="625"/>
    </row>
    <row r="5" spans="1:10" ht="21" customHeight="1" thickBot="1">
      <c r="A5" s="628"/>
      <c r="B5" s="629"/>
      <c r="C5" s="89" t="s">
        <v>279</v>
      </c>
      <c r="D5" s="18" t="s">
        <v>280</v>
      </c>
      <c r="E5" s="89" t="s">
        <v>279</v>
      </c>
      <c r="F5" s="18" t="s">
        <v>280</v>
      </c>
      <c r="G5" s="89" t="s">
        <v>279</v>
      </c>
      <c r="H5" s="18" t="s">
        <v>280</v>
      </c>
      <c r="I5" s="89" t="s">
        <v>279</v>
      </c>
      <c r="J5" s="18" t="s">
        <v>280</v>
      </c>
    </row>
    <row r="6" spans="1:10" ht="12" customHeight="1">
      <c r="A6" s="65">
        <v>501</v>
      </c>
      <c r="B6" s="140" t="s">
        <v>4</v>
      </c>
      <c r="C6" s="123">
        <v>76710</v>
      </c>
      <c r="D6" s="122">
        <v>70380</v>
      </c>
      <c r="E6" s="123"/>
      <c r="F6" s="122"/>
      <c r="G6" s="121"/>
      <c r="H6" s="122"/>
      <c r="I6" s="154">
        <f>C6+E6+G6</f>
        <v>76710</v>
      </c>
      <c r="J6" s="122">
        <f>D6+F6+H6</f>
        <v>70380</v>
      </c>
    </row>
    <row r="7" spans="1:10" ht="12" customHeight="1">
      <c r="A7" s="4">
        <v>502</v>
      </c>
      <c r="B7" s="19" t="s">
        <v>5</v>
      </c>
      <c r="C7" s="79">
        <f>SUM(C8:C11)</f>
        <v>346000</v>
      </c>
      <c r="D7" s="124">
        <f>SUM(D8:D11)</f>
        <v>365000</v>
      </c>
      <c r="E7" s="79">
        <f aca="true" t="shared" si="0" ref="E7:J7">SUM(E8:E11)</f>
        <v>0</v>
      </c>
      <c r="F7" s="124">
        <f t="shared" si="0"/>
        <v>0</v>
      </c>
      <c r="G7" s="79">
        <f t="shared" si="0"/>
        <v>0</v>
      </c>
      <c r="H7" s="124">
        <f t="shared" si="0"/>
        <v>0</v>
      </c>
      <c r="I7" s="156">
        <f t="shared" si="0"/>
        <v>346000</v>
      </c>
      <c r="J7" s="9">
        <f t="shared" si="0"/>
        <v>365000</v>
      </c>
    </row>
    <row r="8" spans="1:10" ht="12" customHeight="1">
      <c r="A8" s="4"/>
      <c r="B8" s="19" t="s">
        <v>54</v>
      </c>
      <c r="C8" s="80">
        <v>80000</v>
      </c>
      <c r="D8" s="9">
        <v>105000</v>
      </c>
      <c r="E8" s="80"/>
      <c r="F8" s="9"/>
      <c r="G8" s="80"/>
      <c r="H8" s="9"/>
      <c r="I8" s="155">
        <f aca="true" t="shared" si="1" ref="I8:I48">C8+E8+G8</f>
        <v>80000</v>
      </c>
      <c r="J8" s="81">
        <f aca="true" t="shared" si="2" ref="J8:J48">D8+F8+H8</f>
        <v>105000</v>
      </c>
    </row>
    <row r="9" spans="1:10" ht="12" customHeight="1">
      <c r="A9" s="4"/>
      <c r="B9" s="19" t="s">
        <v>55</v>
      </c>
      <c r="C9" s="80">
        <v>45000</v>
      </c>
      <c r="D9" s="9">
        <v>45000</v>
      </c>
      <c r="E9" s="79"/>
      <c r="F9" s="9"/>
      <c r="G9" s="80"/>
      <c r="H9" s="9"/>
      <c r="I9" s="155">
        <f t="shared" si="1"/>
        <v>45000</v>
      </c>
      <c r="J9" s="81">
        <f t="shared" si="2"/>
        <v>45000</v>
      </c>
    </row>
    <row r="10" spans="1:10" ht="12" customHeight="1">
      <c r="A10" s="4"/>
      <c r="B10" s="19" t="s">
        <v>49</v>
      </c>
      <c r="C10" s="80">
        <v>21000</v>
      </c>
      <c r="D10" s="9">
        <v>20000</v>
      </c>
      <c r="E10" s="79"/>
      <c r="F10" s="9"/>
      <c r="G10" s="80"/>
      <c r="H10" s="9"/>
      <c r="I10" s="155">
        <f t="shared" si="1"/>
        <v>21000</v>
      </c>
      <c r="J10" s="81">
        <f t="shared" si="2"/>
        <v>20000</v>
      </c>
    </row>
    <row r="11" spans="1:10" ht="12" customHeight="1">
      <c r="A11" s="4"/>
      <c r="B11" s="19" t="s">
        <v>50</v>
      </c>
      <c r="C11" s="80">
        <v>200000</v>
      </c>
      <c r="D11" s="9">
        <v>195000</v>
      </c>
      <c r="E11" s="79"/>
      <c r="F11" s="9"/>
      <c r="G11" s="80"/>
      <c r="H11" s="9"/>
      <c r="I11" s="155">
        <f t="shared" si="1"/>
        <v>200000</v>
      </c>
      <c r="J11" s="81">
        <f t="shared" si="2"/>
        <v>195000</v>
      </c>
    </row>
    <row r="12" spans="1:10" ht="12" customHeight="1">
      <c r="A12" s="4">
        <v>511</v>
      </c>
      <c r="B12" s="19" t="s">
        <v>6</v>
      </c>
      <c r="C12" s="80">
        <v>47600</v>
      </c>
      <c r="D12" s="9">
        <v>47420</v>
      </c>
      <c r="E12" s="79"/>
      <c r="F12" s="9"/>
      <c r="G12" s="80"/>
      <c r="H12" s="9"/>
      <c r="I12" s="155">
        <f t="shared" si="1"/>
        <v>47600</v>
      </c>
      <c r="J12" s="81">
        <f t="shared" si="2"/>
        <v>47420</v>
      </c>
    </row>
    <row r="13" spans="1:10" ht="12" customHeight="1">
      <c r="A13" s="4">
        <v>512</v>
      </c>
      <c r="B13" s="19" t="s">
        <v>7</v>
      </c>
      <c r="C13" s="80"/>
      <c r="D13" s="9"/>
      <c r="E13" s="79"/>
      <c r="F13" s="9"/>
      <c r="G13" s="80"/>
      <c r="H13" s="9"/>
      <c r="I13" s="155">
        <f t="shared" si="1"/>
        <v>0</v>
      </c>
      <c r="J13" s="81">
        <f t="shared" si="2"/>
        <v>0</v>
      </c>
    </row>
    <row r="14" spans="1:10" ht="12" customHeight="1">
      <c r="A14" s="4">
        <v>513</v>
      </c>
      <c r="B14" s="19" t="s">
        <v>10</v>
      </c>
      <c r="C14" s="80"/>
      <c r="D14" s="9"/>
      <c r="E14" s="79"/>
      <c r="F14" s="9"/>
      <c r="G14" s="80"/>
      <c r="H14" s="9"/>
      <c r="I14" s="155">
        <f t="shared" si="1"/>
        <v>0</v>
      </c>
      <c r="J14" s="81">
        <f t="shared" si="2"/>
        <v>0</v>
      </c>
    </row>
    <row r="15" spans="1:10" ht="12" customHeight="1">
      <c r="A15" s="4">
        <v>518</v>
      </c>
      <c r="B15" s="19" t="s">
        <v>147</v>
      </c>
      <c r="C15" s="80">
        <v>243010</v>
      </c>
      <c r="D15" s="9">
        <v>298368</v>
      </c>
      <c r="E15" s="79">
        <v>513225</v>
      </c>
      <c r="F15" s="9">
        <v>513225</v>
      </c>
      <c r="G15" s="80"/>
      <c r="H15" s="9"/>
      <c r="I15" s="155">
        <f t="shared" si="1"/>
        <v>756235</v>
      </c>
      <c r="J15" s="81">
        <f t="shared" si="2"/>
        <v>811593</v>
      </c>
    </row>
    <row r="16" spans="1:10" ht="12" customHeight="1">
      <c r="A16" s="4">
        <v>521</v>
      </c>
      <c r="B16" s="19" t="s">
        <v>155</v>
      </c>
      <c r="C16" s="80">
        <v>20790</v>
      </c>
      <c r="D16" s="9">
        <v>21830</v>
      </c>
      <c r="E16" s="79">
        <v>3969377</v>
      </c>
      <c r="F16" s="9">
        <v>4106460</v>
      </c>
      <c r="G16" s="80"/>
      <c r="H16" s="9"/>
      <c r="I16" s="155">
        <v>20790</v>
      </c>
      <c r="J16" s="81">
        <f t="shared" si="2"/>
        <v>4128290</v>
      </c>
    </row>
    <row r="17" spans="1:10" ht="12" customHeight="1">
      <c r="A17" s="4">
        <v>524</v>
      </c>
      <c r="B17" s="19" t="s">
        <v>99</v>
      </c>
      <c r="C17" s="80">
        <v>5320</v>
      </c>
      <c r="D17" s="9">
        <v>5590</v>
      </c>
      <c r="E17" s="79">
        <v>1075599</v>
      </c>
      <c r="F17" s="9">
        <v>1266770</v>
      </c>
      <c r="G17" s="80"/>
      <c r="H17" s="9"/>
      <c r="I17" s="155">
        <v>6320</v>
      </c>
      <c r="J17" s="81">
        <f t="shared" si="2"/>
        <v>1272360</v>
      </c>
    </row>
    <row r="18" spans="1:10" ht="12" customHeight="1">
      <c r="A18" s="4">
        <v>525</v>
      </c>
      <c r="B18" s="19" t="s">
        <v>108</v>
      </c>
      <c r="C18" s="80"/>
      <c r="D18" s="9"/>
      <c r="E18" s="79">
        <v>279790</v>
      </c>
      <c r="F18" s="9">
        <v>379790</v>
      </c>
      <c r="G18" s="80"/>
      <c r="H18" s="9"/>
      <c r="I18" s="155">
        <f t="shared" si="1"/>
        <v>279790</v>
      </c>
      <c r="J18" s="81">
        <f t="shared" si="2"/>
        <v>379790</v>
      </c>
    </row>
    <row r="19" spans="1:10" ht="12" customHeight="1">
      <c r="A19" s="4">
        <v>527</v>
      </c>
      <c r="B19" s="19" t="s">
        <v>159</v>
      </c>
      <c r="C19" s="80"/>
      <c r="D19" s="9"/>
      <c r="E19" s="79">
        <v>14310</v>
      </c>
      <c r="F19" s="9">
        <v>15030</v>
      </c>
      <c r="G19" s="80"/>
      <c r="H19" s="9"/>
      <c r="I19" s="155">
        <f t="shared" si="1"/>
        <v>14310</v>
      </c>
      <c r="J19" s="81">
        <f t="shared" si="2"/>
        <v>15030</v>
      </c>
    </row>
    <row r="20" spans="1:10" ht="12" customHeight="1">
      <c r="A20" s="4">
        <v>528</v>
      </c>
      <c r="B20" s="19" t="s">
        <v>110</v>
      </c>
      <c r="C20" s="80"/>
      <c r="D20" s="9"/>
      <c r="E20" s="79">
        <v>79388</v>
      </c>
      <c r="F20" s="9">
        <v>75080</v>
      </c>
      <c r="G20" s="80"/>
      <c r="H20" s="9"/>
      <c r="I20" s="155">
        <f t="shared" si="1"/>
        <v>79388</v>
      </c>
      <c r="J20" s="81">
        <f t="shared" si="2"/>
        <v>75080</v>
      </c>
    </row>
    <row r="21" spans="1:10" ht="12" customHeight="1">
      <c r="A21" s="4">
        <v>53</v>
      </c>
      <c r="B21" s="19" t="s">
        <v>8</v>
      </c>
      <c r="C21" s="80"/>
      <c r="D21" s="9"/>
      <c r="E21" s="79">
        <v>5250</v>
      </c>
      <c r="F21" s="9">
        <v>5510</v>
      </c>
      <c r="G21" s="80"/>
      <c r="H21" s="9"/>
      <c r="I21" s="155">
        <f t="shared" si="1"/>
        <v>5250</v>
      </c>
      <c r="J21" s="81">
        <f t="shared" si="2"/>
        <v>5510</v>
      </c>
    </row>
    <row r="22" spans="1:10" ht="12" customHeight="1">
      <c r="A22" s="4">
        <v>542</v>
      </c>
      <c r="B22" s="19" t="s">
        <v>122</v>
      </c>
      <c r="C22" s="80"/>
      <c r="D22" s="9"/>
      <c r="E22" s="79"/>
      <c r="F22" s="9"/>
      <c r="G22" s="80"/>
      <c r="H22" s="9"/>
      <c r="I22" s="155">
        <f t="shared" si="1"/>
        <v>0</v>
      </c>
      <c r="J22" s="81">
        <f t="shared" si="2"/>
        <v>0</v>
      </c>
    </row>
    <row r="23" spans="1:10" ht="12" customHeight="1">
      <c r="A23" s="4">
        <v>544</v>
      </c>
      <c r="B23" s="19" t="s">
        <v>11</v>
      </c>
      <c r="C23" s="79"/>
      <c r="D23" s="9"/>
      <c r="E23" s="79"/>
      <c r="F23" s="9"/>
      <c r="G23" s="79"/>
      <c r="H23" s="9"/>
      <c r="I23" s="156">
        <f>C23+E23+G23</f>
        <v>0</v>
      </c>
      <c r="J23" s="9">
        <f>D23+F23+H23</f>
        <v>0</v>
      </c>
    </row>
    <row r="24" spans="1:10" ht="12" customHeight="1">
      <c r="A24" s="5">
        <v>547</v>
      </c>
      <c r="B24" s="20" t="s">
        <v>9</v>
      </c>
      <c r="C24" s="83"/>
      <c r="D24" s="11"/>
      <c r="E24" s="82"/>
      <c r="F24" s="11"/>
      <c r="G24" s="83"/>
      <c r="H24" s="11"/>
      <c r="I24" s="155">
        <f t="shared" si="1"/>
        <v>0</v>
      </c>
      <c r="J24" s="81">
        <f t="shared" si="2"/>
        <v>0</v>
      </c>
    </row>
    <row r="25" spans="1:10" ht="12" customHeight="1">
      <c r="A25" s="4">
        <v>549</v>
      </c>
      <c r="B25" s="19" t="s">
        <v>104</v>
      </c>
      <c r="C25" s="79"/>
      <c r="D25" s="9"/>
      <c r="E25" s="79"/>
      <c r="F25" s="9"/>
      <c r="G25" s="79"/>
      <c r="H25" s="9"/>
      <c r="I25" s="155">
        <f t="shared" si="1"/>
        <v>0</v>
      </c>
      <c r="J25" s="81">
        <f t="shared" si="2"/>
        <v>0</v>
      </c>
    </row>
    <row r="26" spans="1:10" ht="12" customHeight="1">
      <c r="A26" s="10">
        <v>551</v>
      </c>
      <c r="B26" s="21" t="s">
        <v>76</v>
      </c>
      <c r="C26" s="80">
        <v>1068</v>
      </c>
      <c r="D26" s="81">
        <v>1068</v>
      </c>
      <c r="E26" s="80"/>
      <c r="F26" s="81"/>
      <c r="G26" s="80"/>
      <c r="H26" s="81"/>
      <c r="I26" s="155">
        <f t="shared" si="1"/>
        <v>1068</v>
      </c>
      <c r="J26" s="81">
        <f t="shared" si="2"/>
        <v>1068</v>
      </c>
    </row>
    <row r="27" spans="1:10" ht="12" customHeight="1">
      <c r="A27" s="10">
        <v>551</v>
      </c>
      <c r="B27" s="21" t="s">
        <v>77</v>
      </c>
      <c r="C27" s="80">
        <v>6816</v>
      </c>
      <c r="D27" s="9">
        <v>6816</v>
      </c>
      <c r="E27" s="80"/>
      <c r="F27" s="81"/>
      <c r="G27" s="80"/>
      <c r="H27" s="9"/>
      <c r="I27" s="155">
        <f t="shared" si="1"/>
        <v>6816</v>
      </c>
      <c r="J27" s="81">
        <f t="shared" si="2"/>
        <v>6816</v>
      </c>
    </row>
    <row r="28" spans="1:10" ht="12" customHeight="1">
      <c r="A28" s="10">
        <v>551</v>
      </c>
      <c r="B28" s="21" t="s">
        <v>160</v>
      </c>
      <c r="C28" s="80"/>
      <c r="D28" s="9"/>
      <c r="E28" s="80"/>
      <c r="F28" s="81"/>
      <c r="G28" s="80"/>
      <c r="H28" s="9"/>
      <c r="I28" s="155">
        <f>C28+E28+G28</f>
        <v>0</v>
      </c>
      <c r="J28" s="81">
        <f>D28+F28+H28</f>
        <v>0</v>
      </c>
    </row>
    <row r="29" spans="1:10" ht="12" customHeight="1" thickBot="1">
      <c r="A29" s="4">
        <v>558</v>
      </c>
      <c r="B29" s="19" t="s">
        <v>213</v>
      </c>
      <c r="C29" s="80">
        <v>8000</v>
      </c>
      <c r="D29" s="9">
        <v>8000</v>
      </c>
      <c r="E29" s="79"/>
      <c r="F29" s="9"/>
      <c r="G29" s="80"/>
      <c r="H29" s="9"/>
      <c r="I29" s="155">
        <f>C29+E29+G29</f>
        <v>8000</v>
      </c>
      <c r="J29" s="81">
        <f>D29+F29+H29</f>
        <v>8000</v>
      </c>
    </row>
    <row r="30" spans="1:10" ht="15" customHeight="1" thickBot="1">
      <c r="A30" s="172" t="s">
        <v>12</v>
      </c>
      <c r="B30" s="174"/>
      <c r="C30" s="546">
        <f>SUM(C6+C7+C12+C13+C14+C15+C16+C17+C18+C19+C20+C21+C22+C23+C24+C25+C28+C26+C27+C29)</f>
        <v>755314</v>
      </c>
      <c r="D30" s="547">
        <f aca="true" t="shared" si="3" ref="D30:J30">SUM(D6+D7+D12+D13+D14+D15+D16+D17+D18+D19+D20+D21+D22+D23+D24+D25+D28+D26+D27+D29)</f>
        <v>824472</v>
      </c>
      <c r="E30" s="546">
        <f t="shared" si="3"/>
        <v>5936939</v>
      </c>
      <c r="F30" s="547">
        <f t="shared" si="3"/>
        <v>6361865</v>
      </c>
      <c r="G30" s="546">
        <f t="shared" si="3"/>
        <v>0</v>
      </c>
      <c r="H30" s="547">
        <f t="shared" si="3"/>
        <v>0</v>
      </c>
      <c r="I30" s="546">
        <v>749900</v>
      </c>
      <c r="J30" s="548">
        <f t="shared" si="3"/>
        <v>7186337</v>
      </c>
    </row>
    <row r="31" spans="1:10" ht="12" customHeight="1">
      <c r="A31" s="65">
        <v>601</v>
      </c>
      <c r="B31" s="175" t="s">
        <v>100</v>
      </c>
      <c r="C31" s="83"/>
      <c r="D31" s="84"/>
      <c r="E31" s="157"/>
      <c r="F31" s="149"/>
      <c r="G31" s="83"/>
      <c r="H31" s="149"/>
      <c r="I31" s="121">
        <f t="shared" si="1"/>
        <v>0</v>
      </c>
      <c r="J31" s="122">
        <f t="shared" si="2"/>
        <v>0</v>
      </c>
    </row>
    <row r="32" spans="1:10" ht="12" customHeight="1">
      <c r="A32" s="4">
        <v>602</v>
      </c>
      <c r="B32" s="176" t="s">
        <v>101</v>
      </c>
      <c r="C32" s="79"/>
      <c r="D32" s="9"/>
      <c r="E32" s="156"/>
      <c r="F32" s="150"/>
      <c r="G32" s="79"/>
      <c r="H32" s="150"/>
      <c r="I32" s="79">
        <f t="shared" si="1"/>
        <v>0</v>
      </c>
      <c r="J32" s="9">
        <f t="shared" si="2"/>
        <v>0</v>
      </c>
    </row>
    <row r="33" spans="1:10" ht="12" customHeight="1">
      <c r="A33" s="4">
        <v>603</v>
      </c>
      <c r="B33" s="176" t="s">
        <v>123</v>
      </c>
      <c r="C33" s="79">
        <v>3592</v>
      </c>
      <c r="D33" s="9">
        <v>3600</v>
      </c>
      <c r="E33" s="156"/>
      <c r="F33" s="150"/>
      <c r="G33" s="79"/>
      <c r="H33" s="150"/>
      <c r="I33" s="79">
        <f>C33+E33+G33</f>
        <v>3592</v>
      </c>
      <c r="J33" s="9">
        <f>D33+F33+H33</f>
        <v>3600</v>
      </c>
    </row>
    <row r="34" spans="1:10" ht="12" customHeight="1">
      <c r="A34" s="4">
        <v>609</v>
      </c>
      <c r="B34" s="176" t="s">
        <v>124</v>
      </c>
      <c r="C34" s="79">
        <v>228580</v>
      </c>
      <c r="D34" s="9">
        <v>199490</v>
      </c>
      <c r="E34" s="156"/>
      <c r="F34" s="150"/>
      <c r="G34" s="79"/>
      <c r="H34" s="150"/>
      <c r="I34" s="79">
        <f t="shared" si="1"/>
        <v>228580</v>
      </c>
      <c r="J34" s="9">
        <f t="shared" si="2"/>
        <v>199490</v>
      </c>
    </row>
    <row r="35" spans="1:10" ht="12" customHeight="1">
      <c r="A35" s="4">
        <v>609</v>
      </c>
      <c r="B35" s="176" t="s">
        <v>171</v>
      </c>
      <c r="C35" s="79"/>
      <c r="D35" s="9"/>
      <c r="E35" s="156"/>
      <c r="F35" s="150"/>
      <c r="G35" s="79"/>
      <c r="H35" s="150"/>
      <c r="I35" s="79">
        <f aca="true" t="shared" si="4" ref="I35:J39">C35+E35+G35</f>
        <v>0</v>
      </c>
      <c r="J35" s="9">
        <f t="shared" si="4"/>
        <v>0</v>
      </c>
    </row>
    <row r="36" spans="1:10" ht="12" customHeight="1">
      <c r="A36" s="4">
        <v>641</v>
      </c>
      <c r="B36" s="19" t="s">
        <v>252</v>
      </c>
      <c r="C36" s="82"/>
      <c r="D36" s="11"/>
      <c r="E36" s="158"/>
      <c r="F36" s="148"/>
      <c r="G36" s="82"/>
      <c r="H36" s="148"/>
      <c r="I36" s="79">
        <f>C36+E36+G36</f>
        <v>0</v>
      </c>
      <c r="J36" s="9">
        <f>D36+F36+H36</f>
        <v>0</v>
      </c>
    </row>
    <row r="37" spans="1:10" ht="12" customHeight="1">
      <c r="A37" s="4">
        <v>643</v>
      </c>
      <c r="B37" s="19" t="s">
        <v>148</v>
      </c>
      <c r="C37" s="82"/>
      <c r="D37" s="11"/>
      <c r="E37" s="158"/>
      <c r="F37" s="148"/>
      <c r="G37" s="82"/>
      <c r="H37" s="148"/>
      <c r="I37" s="79">
        <f>C37+E37+G37</f>
        <v>0</v>
      </c>
      <c r="J37" s="9">
        <f>D37+F37+H37</f>
        <v>0</v>
      </c>
    </row>
    <row r="38" spans="1:10" ht="12" customHeight="1">
      <c r="A38" s="4">
        <v>644</v>
      </c>
      <c r="B38" s="177" t="s">
        <v>13</v>
      </c>
      <c r="C38" s="82"/>
      <c r="D38" s="11"/>
      <c r="E38" s="158"/>
      <c r="F38" s="148"/>
      <c r="G38" s="82"/>
      <c r="H38" s="148"/>
      <c r="I38" s="79">
        <f t="shared" si="4"/>
        <v>0</v>
      </c>
      <c r="J38" s="9">
        <f t="shared" si="4"/>
        <v>0</v>
      </c>
    </row>
    <row r="39" spans="1:10" ht="12" customHeight="1">
      <c r="A39" s="4">
        <v>646</v>
      </c>
      <c r="B39" s="19" t="s">
        <v>211</v>
      </c>
      <c r="C39" s="82"/>
      <c r="D39" s="11"/>
      <c r="E39" s="158"/>
      <c r="F39" s="148"/>
      <c r="G39" s="82"/>
      <c r="H39" s="148"/>
      <c r="I39" s="79">
        <f t="shared" si="4"/>
        <v>0</v>
      </c>
      <c r="J39" s="9">
        <f t="shared" si="4"/>
        <v>0</v>
      </c>
    </row>
    <row r="40" spans="1:10" ht="12" customHeight="1">
      <c r="A40" s="4">
        <v>648</v>
      </c>
      <c r="B40" s="176" t="s">
        <v>102</v>
      </c>
      <c r="C40" s="79">
        <v>5000</v>
      </c>
      <c r="D40" s="9">
        <v>5000</v>
      </c>
      <c r="E40" s="156"/>
      <c r="F40" s="150"/>
      <c r="G40" s="79"/>
      <c r="H40" s="150"/>
      <c r="I40" s="79">
        <f t="shared" si="1"/>
        <v>5000</v>
      </c>
      <c r="J40" s="9">
        <f t="shared" si="2"/>
        <v>5000</v>
      </c>
    </row>
    <row r="41" spans="1:10" ht="12" customHeight="1">
      <c r="A41" s="4">
        <v>649</v>
      </c>
      <c r="B41" s="129" t="s">
        <v>118</v>
      </c>
      <c r="C41" s="79"/>
      <c r="D41" s="9"/>
      <c r="E41" s="156"/>
      <c r="F41" s="150"/>
      <c r="G41" s="79"/>
      <c r="H41" s="150"/>
      <c r="I41" s="79">
        <f t="shared" si="1"/>
        <v>0</v>
      </c>
      <c r="J41" s="9">
        <f t="shared" si="2"/>
        <v>0</v>
      </c>
    </row>
    <row r="42" spans="1:10" ht="12" customHeight="1">
      <c r="A42" s="4">
        <v>662</v>
      </c>
      <c r="B42" s="176" t="s">
        <v>180</v>
      </c>
      <c r="C42" s="79">
        <v>500</v>
      </c>
      <c r="D42" s="9">
        <v>500</v>
      </c>
      <c r="E42" s="156"/>
      <c r="F42" s="150"/>
      <c r="G42" s="79"/>
      <c r="H42" s="150"/>
      <c r="I42" s="79">
        <f t="shared" si="1"/>
        <v>500</v>
      </c>
      <c r="J42" s="9">
        <f t="shared" si="2"/>
        <v>500</v>
      </c>
    </row>
    <row r="43" spans="1:10" ht="12" customHeight="1">
      <c r="A43" s="178">
        <v>672</v>
      </c>
      <c r="B43" s="180" t="s">
        <v>162</v>
      </c>
      <c r="C43" s="170"/>
      <c r="D43" s="171"/>
      <c r="E43" s="558">
        <v>513225</v>
      </c>
      <c r="F43" s="559">
        <v>513225</v>
      </c>
      <c r="G43" s="82"/>
      <c r="H43" s="148"/>
      <c r="I43" s="79">
        <f>C43+E43+G43</f>
        <v>513225</v>
      </c>
      <c r="J43" s="9">
        <f>D43+F43+H43</f>
        <v>513225</v>
      </c>
    </row>
    <row r="44" spans="1:10" ht="12" customHeight="1" thickBot="1">
      <c r="A44" s="173">
        <v>672</v>
      </c>
      <c r="B44" s="179" t="s">
        <v>161</v>
      </c>
      <c r="C44" s="147">
        <v>517642</v>
      </c>
      <c r="D44" s="560">
        <v>615882</v>
      </c>
      <c r="E44" s="158">
        <v>5423714</v>
      </c>
      <c r="F44" s="148">
        <v>5848640</v>
      </c>
      <c r="G44" s="82"/>
      <c r="H44" s="148"/>
      <c r="I44" s="211">
        <f t="shared" si="1"/>
        <v>5941356</v>
      </c>
      <c r="J44" s="212">
        <f t="shared" si="2"/>
        <v>6464522</v>
      </c>
    </row>
    <row r="45" spans="1:10" ht="11.25" customHeight="1" thickBot="1">
      <c r="A45" s="49" t="s">
        <v>14</v>
      </c>
      <c r="B45" s="49"/>
      <c r="C45" s="86">
        <f aca="true" t="shared" si="5" ref="C45:H45">SUM(C31:C44)</f>
        <v>755314</v>
      </c>
      <c r="D45" s="85">
        <f t="shared" si="5"/>
        <v>824472</v>
      </c>
      <c r="E45" s="141">
        <f t="shared" si="5"/>
        <v>5936939</v>
      </c>
      <c r="F45" s="151">
        <f t="shared" si="5"/>
        <v>6361865</v>
      </c>
      <c r="G45" s="86">
        <f t="shared" si="5"/>
        <v>0</v>
      </c>
      <c r="H45" s="85">
        <f t="shared" si="5"/>
        <v>0</v>
      </c>
      <c r="I45" s="209">
        <f t="shared" si="1"/>
        <v>6692253</v>
      </c>
      <c r="J45" s="210">
        <f t="shared" si="2"/>
        <v>7186337</v>
      </c>
    </row>
    <row r="46" spans="1:10" ht="10.5" customHeight="1" thickBot="1">
      <c r="A46" s="50" t="s">
        <v>15</v>
      </c>
      <c r="B46" s="51"/>
      <c r="C46" s="87">
        <f aca="true" t="shared" si="6" ref="C46:H46">C$45-C$30</f>
        <v>0</v>
      </c>
      <c r="D46" s="88">
        <f t="shared" si="6"/>
        <v>0</v>
      </c>
      <c r="E46" s="143">
        <f t="shared" si="6"/>
        <v>0</v>
      </c>
      <c r="F46" s="152">
        <f t="shared" si="6"/>
        <v>0</v>
      </c>
      <c r="G46" s="87">
        <f t="shared" si="6"/>
        <v>0</v>
      </c>
      <c r="H46" s="88">
        <f t="shared" si="6"/>
        <v>0</v>
      </c>
      <c r="I46" s="87">
        <f t="shared" si="1"/>
        <v>0</v>
      </c>
      <c r="J46" s="88">
        <f t="shared" si="2"/>
        <v>0</v>
      </c>
    </row>
    <row r="47" spans="1:10" ht="13.5" thickBot="1">
      <c r="A47" s="130">
        <v>591</v>
      </c>
      <c r="B47" s="146" t="s">
        <v>24</v>
      </c>
      <c r="C47" s="144"/>
      <c r="D47" s="145"/>
      <c r="E47" s="142"/>
      <c r="F47" s="153"/>
      <c r="G47" s="144"/>
      <c r="H47" s="145"/>
      <c r="I47" s="83">
        <f t="shared" si="1"/>
        <v>0</v>
      </c>
      <c r="J47" s="84">
        <f t="shared" si="2"/>
        <v>0</v>
      </c>
    </row>
    <row r="48" spans="1:10" ht="12" customHeight="1" thickBot="1">
      <c r="A48" s="570" t="s">
        <v>23</v>
      </c>
      <c r="B48" s="571"/>
      <c r="C48" s="87">
        <f aca="true" t="shared" si="7" ref="C48:H48">SUM(C46:C47)</f>
        <v>0</v>
      </c>
      <c r="D48" s="88">
        <f t="shared" si="7"/>
        <v>0</v>
      </c>
      <c r="E48" s="143">
        <f t="shared" si="7"/>
        <v>0</v>
      </c>
      <c r="F48" s="152">
        <f t="shared" si="7"/>
        <v>0</v>
      </c>
      <c r="G48" s="87">
        <f t="shared" si="7"/>
        <v>0</v>
      </c>
      <c r="H48" s="88">
        <f t="shared" si="7"/>
        <v>0</v>
      </c>
      <c r="I48" s="87">
        <f t="shared" si="1"/>
        <v>0</v>
      </c>
      <c r="J48" s="88">
        <f t="shared" si="2"/>
        <v>0</v>
      </c>
    </row>
    <row r="49" spans="1:11" ht="12.75">
      <c r="A49" s="7"/>
      <c r="B49" s="6"/>
      <c r="C49" s="6"/>
      <c r="D49" s="3"/>
      <c r="E49" s="3"/>
      <c r="F49" s="3"/>
      <c r="G49" s="3"/>
      <c r="H49" s="3"/>
      <c r="I49" s="3"/>
      <c r="J49" s="48"/>
      <c r="K49" s="3"/>
    </row>
    <row r="50" spans="1:11" ht="13.5" thickBot="1">
      <c r="A50" s="7"/>
      <c r="B50" s="6"/>
      <c r="C50" s="6"/>
      <c r="D50" s="3"/>
      <c r="E50" s="3"/>
      <c r="F50" s="3"/>
      <c r="G50" s="3"/>
      <c r="H50" s="3"/>
      <c r="I50" s="3"/>
      <c r="J50" s="48"/>
      <c r="K50" s="3"/>
    </row>
    <row r="51" spans="1:11" ht="45.75" customHeight="1" thickBot="1">
      <c r="A51" s="572" t="s">
        <v>16</v>
      </c>
      <c r="B51" s="573"/>
      <c r="C51" s="574"/>
      <c r="D51" s="16" t="s">
        <v>281</v>
      </c>
      <c r="E51" s="567" t="s">
        <v>56</v>
      </c>
      <c r="F51" s="568"/>
      <c r="G51" s="569"/>
      <c r="H51" s="14"/>
      <c r="I51" s="562" t="s">
        <v>275</v>
      </c>
      <c r="J51" s="563"/>
      <c r="K51" s="564"/>
    </row>
    <row r="52" spans="1:11" ht="12.75">
      <c r="A52" s="52">
        <v>411</v>
      </c>
      <c r="B52" s="575" t="s">
        <v>121</v>
      </c>
      <c r="C52" s="576"/>
      <c r="D52" s="53"/>
      <c r="E52" s="577"/>
      <c r="F52" s="578"/>
      <c r="G52" s="579"/>
      <c r="I52" s="565" t="s">
        <v>57</v>
      </c>
      <c r="J52" s="566"/>
      <c r="K52" s="72" t="s">
        <v>40</v>
      </c>
    </row>
    <row r="53" spans="1:11" ht="12.75">
      <c r="A53" s="25">
        <v>414</v>
      </c>
      <c r="B53" s="598" t="s">
        <v>140</v>
      </c>
      <c r="C53" s="599"/>
      <c r="D53" s="12"/>
      <c r="E53" s="592"/>
      <c r="F53" s="593"/>
      <c r="G53" s="594"/>
      <c r="I53" s="580" t="s">
        <v>295</v>
      </c>
      <c r="J53" s="581"/>
      <c r="K53" s="213">
        <v>95000</v>
      </c>
    </row>
    <row r="54" spans="1:11" ht="12.75">
      <c r="A54" s="26">
        <v>414</v>
      </c>
      <c r="B54" s="598" t="s">
        <v>120</v>
      </c>
      <c r="C54" s="599"/>
      <c r="D54" s="23"/>
      <c r="E54" s="592"/>
      <c r="F54" s="593"/>
      <c r="G54" s="594"/>
      <c r="I54" s="580" t="s">
        <v>296</v>
      </c>
      <c r="J54" s="581"/>
      <c r="K54" s="213">
        <v>66738</v>
      </c>
    </row>
    <row r="55" spans="1:11" ht="13.5" thickBot="1">
      <c r="A55" s="54">
        <v>416</v>
      </c>
      <c r="B55" s="606" t="s">
        <v>192</v>
      </c>
      <c r="C55" s="607"/>
      <c r="D55" s="55"/>
      <c r="E55" s="595"/>
      <c r="F55" s="596"/>
      <c r="G55" s="597"/>
      <c r="I55" s="584" t="s">
        <v>297</v>
      </c>
      <c r="J55" s="585"/>
      <c r="K55" s="214">
        <v>18000</v>
      </c>
    </row>
    <row r="56" ht="13.5" thickBot="1"/>
    <row r="57" spans="1:9" ht="13.5" thickBot="1">
      <c r="A57" s="41" t="s">
        <v>58</v>
      </c>
      <c r="G57" s="70" t="s">
        <v>199</v>
      </c>
      <c r="H57" s="71"/>
      <c r="I57" s="73" t="s">
        <v>17</v>
      </c>
    </row>
    <row r="58" spans="1:9" ht="12.75">
      <c r="A58" s="57"/>
      <c r="B58" s="58"/>
      <c r="C58" s="69" t="s">
        <v>59</v>
      </c>
      <c r="G58" s="588" t="s">
        <v>68</v>
      </c>
      <c r="H58" s="589"/>
      <c r="I58" s="42"/>
    </row>
    <row r="59" spans="1:9" ht="13.5" thickBot="1">
      <c r="A59" s="76" t="s">
        <v>60</v>
      </c>
      <c r="B59" s="56" t="s">
        <v>61</v>
      </c>
      <c r="C59" s="549">
        <v>74</v>
      </c>
      <c r="G59" s="590" t="s">
        <v>69</v>
      </c>
      <c r="H59" s="591"/>
      <c r="I59" s="40"/>
    </row>
    <row r="60" spans="1:9" ht="12.75">
      <c r="A60" s="76"/>
      <c r="B60" s="56" t="s">
        <v>79</v>
      </c>
      <c r="C60" s="60"/>
      <c r="G60" s="33"/>
      <c r="H60" s="33"/>
      <c r="I60" s="8"/>
    </row>
    <row r="61" spans="1:9" ht="12.75">
      <c r="A61" s="76"/>
      <c r="B61" s="74" t="s">
        <v>82</v>
      </c>
      <c r="C61" s="60"/>
      <c r="G61" s="33"/>
      <c r="H61" s="33"/>
      <c r="I61" s="8"/>
    </row>
    <row r="62" spans="1:3" ht="12.75">
      <c r="A62" s="76"/>
      <c r="B62" s="78" t="s">
        <v>98</v>
      </c>
      <c r="C62" s="60"/>
    </row>
    <row r="63" spans="1:3" ht="12.75">
      <c r="A63" s="76" t="s">
        <v>62</v>
      </c>
      <c r="B63" s="56" t="s">
        <v>80</v>
      </c>
      <c r="C63" s="60"/>
    </row>
    <row r="64" spans="1:3" ht="13.5" thickBot="1">
      <c r="A64" s="77" t="s">
        <v>81</v>
      </c>
      <c r="B64" s="75" t="s">
        <v>80</v>
      </c>
      <c r="C64" s="63"/>
    </row>
    <row r="65" spans="1:3" ht="12.75">
      <c r="A65" s="97" t="s">
        <v>199</v>
      </c>
      <c r="B65" s="58" t="s">
        <v>64</v>
      </c>
      <c r="C65" s="98"/>
    </row>
    <row r="66" spans="1:3" ht="12.75">
      <c r="A66" s="76"/>
      <c r="B66" s="56" t="s">
        <v>65</v>
      </c>
      <c r="C66" s="60"/>
    </row>
    <row r="67" spans="1:3" ht="12.75">
      <c r="A67" s="59"/>
      <c r="B67" s="56" t="s">
        <v>66</v>
      </c>
      <c r="C67" s="60"/>
    </row>
    <row r="68" spans="1:3" ht="12.75">
      <c r="A68" s="59"/>
      <c r="B68" s="56" t="s">
        <v>63</v>
      </c>
      <c r="C68" s="60"/>
    </row>
    <row r="69" spans="1:3" ht="25.5" customHeight="1" thickBot="1">
      <c r="A69" s="61"/>
      <c r="B69" s="62" t="s">
        <v>67</v>
      </c>
      <c r="C69" s="63"/>
    </row>
    <row r="70" ht="13.5" thickBot="1"/>
    <row r="71" spans="1:6" ht="13.5" thickBot="1">
      <c r="A71" s="586" t="s">
        <v>70</v>
      </c>
      <c r="B71" s="587"/>
      <c r="C71" s="586" t="s">
        <v>71</v>
      </c>
      <c r="D71" s="605"/>
      <c r="E71" s="67" t="s">
        <v>43</v>
      </c>
      <c r="F71" s="68" t="s">
        <v>72</v>
      </c>
    </row>
    <row r="72" spans="1:6" ht="12.75">
      <c r="A72" s="582" t="s">
        <v>73</v>
      </c>
      <c r="B72" s="583"/>
      <c r="C72" s="588"/>
      <c r="D72" s="589"/>
      <c r="E72" s="193"/>
      <c r="F72" s="215"/>
    </row>
    <row r="73" spans="1:6" ht="12.75">
      <c r="A73" s="610"/>
      <c r="B73" s="611"/>
      <c r="C73" s="614"/>
      <c r="D73" s="615"/>
      <c r="E73" s="194"/>
      <c r="F73" s="216"/>
    </row>
    <row r="74" spans="1:6" ht="13.5" thickBot="1">
      <c r="A74" s="600"/>
      <c r="B74" s="601"/>
      <c r="C74" s="600"/>
      <c r="D74" s="630"/>
      <c r="E74" s="204"/>
      <c r="F74" s="217"/>
    </row>
    <row r="75" spans="1:6" ht="12.75">
      <c r="A75" s="603" t="s">
        <v>74</v>
      </c>
      <c r="B75" s="604"/>
      <c r="C75" s="551" t="s">
        <v>301</v>
      </c>
      <c r="D75" s="550"/>
      <c r="E75" s="320">
        <v>200000</v>
      </c>
      <c r="F75" s="321"/>
    </row>
    <row r="76" spans="1:6" ht="15.75" customHeight="1">
      <c r="A76" s="610"/>
      <c r="B76" s="612"/>
      <c r="C76" s="616" t="s">
        <v>302</v>
      </c>
      <c r="D76" s="617"/>
      <c r="E76" s="204">
        <v>0</v>
      </c>
      <c r="F76" s="217"/>
    </row>
    <row r="77" spans="1:6" ht="24.75" customHeight="1" thickBot="1">
      <c r="A77" s="590"/>
      <c r="B77" s="602"/>
      <c r="C77" s="616" t="s">
        <v>303</v>
      </c>
      <c r="D77" s="617"/>
      <c r="E77" s="218">
        <v>0</v>
      </c>
      <c r="F77" s="219"/>
    </row>
    <row r="78" spans="1:5" ht="12.75">
      <c r="A78" s="66" t="s">
        <v>83</v>
      </c>
      <c r="B78" s="33"/>
      <c r="C78" s="8"/>
      <c r="D78" s="8"/>
      <c r="E78" s="8"/>
    </row>
    <row r="79" ht="13.5" thickBot="1"/>
    <row r="80" spans="1:6" ht="13.5" thickBot="1">
      <c r="A80" s="586" t="s">
        <v>75</v>
      </c>
      <c r="B80" s="587"/>
      <c r="C80" s="586" t="s">
        <v>71</v>
      </c>
      <c r="D80" s="605"/>
      <c r="E80" s="67" t="s">
        <v>43</v>
      </c>
      <c r="F80" s="68" t="s">
        <v>72</v>
      </c>
    </row>
    <row r="81" spans="1:6" ht="12.75">
      <c r="A81" s="582" t="s">
        <v>73</v>
      </c>
      <c r="B81" s="583"/>
      <c r="C81" s="588"/>
      <c r="D81" s="589"/>
      <c r="E81" s="27"/>
      <c r="F81" s="42"/>
    </row>
    <row r="82" spans="1:6" ht="13.5" thickBot="1">
      <c r="A82" s="600"/>
      <c r="B82" s="601"/>
      <c r="C82" s="608"/>
      <c r="D82" s="609"/>
      <c r="E82" s="28"/>
      <c r="F82" s="43"/>
    </row>
    <row r="83" spans="1:6" ht="12.75">
      <c r="A83" s="603" t="s">
        <v>74</v>
      </c>
      <c r="B83" s="620"/>
      <c r="C83" s="618"/>
      <c r="D83" s="619"/>
      <c r="E83" s="276"/>
      <c r="F83" s="139"/>
    </row>
    <row r="84" spans="1:6" ht="13.5" thickBot="1">
      <c r="A84" s="590"/>
      <c r="B84" s="613"/>
      <c r="C84" s="590"/>
      <c r="D84" s="591"/>
      <c r="E84" s="47"/>
      <c r="F84" s="40"/>
    </row>
    <row r="85" spans="1:8" ht="12.75">
      <c r="A85" s="66" t="s">
        <v>78</v>
      </c>
      <c r="H85" s="7" t="s">
        <v>210</v>
      </c>
    </row>
    <row r="86" spans="1:8" ht="12.75">
      <c r="A86" t="s">
        <v>21</v>
      </c>
      <c r="H86" s="7"/>
    </row>
    <row r="87" spans="1:5" ht="12.75">
      <c r="A87" t="s">
        <v>131</v>
      </c>
      <c r="D87" t="s">
        <v>92</v>
      </c>
      <c r="E87" t="s">
        <v>299</v>
      </c>
    </row>
    <row r="88" spans="1:5" ht="12.75">
      <c r="A88" t="s">
        <v>20</v>
      </c>
      <c r="E88" t="s">
        <v>300</v>
      </c>
    </row>
  </sheetData>
  <sheetProtection/>
  <mergeCells count="47">
    <mergeCell ref="C81:D81"/>
    <mergeCell ref="A1:I1"/>
    <mergeCell ref="C3:D4"/>
    <mergeCell ref="E3:F4"/>
    <mergeCell ref="G3:H4"/>
    <mergeCell ref="I3:J4"/>
    <mergeCell ref="A3:B5"/>
    <mergeCell ref="C72:D72"/>
    <mergeCell ref="C74:D74"/>
    <mergeCell ref="C77:D77"/>
    <mergeCell ref="C82:D82"/>
    <mergeCell ref="C84:D84"/>
    <mergeCell ref="A73:B73"/>
    <mergeCell ref="A76:B76"/>
    <mergeCell ref="A82:B82"/>
    <mergeCell ref="A84:B84"/>
    <mergeCell ref="C73:D73"/>
    <mergeCell ref="C76:D76"/>
    <mergeCell ref="C83:D83"/>
    <mergeCell ref="A83:B83"/>
    <mergeCell ref="B53:C53"/>
    <mergeCell ref="A80:B80"/>
    <mergeCell ref="A81:B81"/>
    <mergeCell ref="A74:B74"/>
    <mergeCell ref="A77:B77"/>
    <mergeCell ref="A75:B75"/>
    <mergeCell ref="B54:C54"/>
    <mergeCell ref="C71:D71"/>
    <mergeCell ref="B55:C55"/>
    <mergeCell ref="C80:D80"/>
    <mergeCell ref="I53:J53"/>
    <mergeCell ref="I54:J54"/>
    <mergeCell ref="A72:B72"/>
    <mergeCell ref="I55:J55"/>
    <mergeCell ref="A71:B71"/>
    <mergeCell ref="G58:H58"/>
    <mergeCell ref="G59:H59"/>
    <mergeCell ref="E53:G53"/>
    <mergeCell ref="E54:G54"/>
    <mergeCell ref="E55:G55"/>
    <mergeCell ref="I51:K51"/>
    <mergeCell ref="I52:J52"/>
    <mergeCell ref="E51:G51"/>
    <mergeCell ref="A48:B48"/>
    <mergeCell ref="A51:C51"/>
    <mergeCell ref="B52:C52"/>
    <mergeCell ref="E52:G52"/>
  </mergeCells>
  <printOptions/>
  <pageMargins left="0.34" right="0.17" top="0.19" bottom="0.17" header="0.17" footer="0.17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0">
      <selection activeCell="H14" sqref="H14"/>
    </sheetView>
  </sheetViews>
  <sheetFormatPr defaultColWidth="9.00390625" defaultRowHeight="12.75"/>
  <cols>
    <col min="2" max="2" width="36.75390625" style="0" customWidth="1"/>
    <col min="3" max="3" width="12.625" style="0" customWidth="1"/>
    <col min="4" max="4" width="13.25390625" style="0" customWidth="1"/>
    <col min="5" max="5" width="14.375" style="0" customWidth="1"/>
    <col min="6" max="6" width="13.25390625" style="0" customWidth="1"/>
    <col min="7" max="7" width="10.75390625" style="0" customWidth="1"/>
  </cols>
  <sheetData>
    <row r="1" spans="1:6" ht="12.75">
      <c r="A1" s="41" t="s">
        <v>146</v>
      </c>
      <c r="F1" t="s">
        <v>94</v>
      </c>
    </row>
    <row r="2" spans="5:6" ht="10.5" customHeight="1">
      <c r="E2" s="13"/>
      <c r="F2" s="13" t="s">
        <v>141</v>
      </c>
    </row>
    <row r="3" spans="2:7" ht="15" customHeight="1" thickBot="1">
      <c r="B3" s="137" t="s">
        <v>195</v>
      </c>
      <c r="C3" s="137"/>
      <c r="D3" s="137"/>
      <c r="G3" s="13"/>
    </row>
    <row r="4" spans="1:6" ht="13.5" customHeight="1" thickBot="1">
      <c r="A4" s="655" t="s">
        <v>194</v>
      </c>
      <c r="B4" s="672"/>
      <c r="C4" s="29" t="s">
        <v>25</v>
      </c>
      <c r="D4" s="126" t="s">
        <v>26</v>
      </c>
      <c r="E4" s="125" t="s">
        <v>27</v>
      </c>
      <c r="F4" s="30"/>
    </row>
    <row r="5" spans="1:6" ht="12.75">
      <c r="A5" s="641" t="s">
        <v>35</v>
      </c>
      <c r="B5" s="673"/>
      <c r="C5" s="361"/>
      <c r="D5" s="362"/>
      <c r="E5" s="348">
        <f aca="true" t="shared" si="0" ref="E5:E21">SUM(C5:D5)</f>
        <v>0</v>
      </c>
      <c r="F5" s="31"/>
    </row>
    <row r="6" spans="1:6" ht="12.75">
      <c r="A6" s="665" t="s">
        <v>28</v>
      </c>
      <c r="B6" s="666"/>
      <c r="C6" s="363"/>
      <c r="D6" s="364" t="s">
        <v>29</v>
      </c>
      <c r="E6" s="349">
        <f t="shared" si="0"/>
        <v>0</v>
      </c>
      <c r="F6" s="31"/>
    </row>
    <row r="7" spans="1:6" ht="12.75">
      <c r="A7" s="665" t="s">
        <v>30</v>
      </c>
      <c r="B7" s="666"/>
      <c r="C7" s="363"/>
      <c r="D7" s="364" t="s">
        <v>29</v>
      </c>
      <c r="E7" s="349">
        <f t="shared" si="0"/>
        <v>0</v>
      </c>
      <c r="F7" s="31"/>
    </row>
    <row r="8" spans="1:6" ht="12.75">
      <c r="A8" s="665" t="s">
        <v>31</v>
      </c>
      <c r="B8" s="666"/>
      <c r="C8" s="363"/>
      <c r="D8" s="364"/>
      <c r="E8" s="349">
        <f t="shared" si="0"/>
        <v>0</v>
      </c>
      <c r="F8" s="31"/>
    </row>
    <row r="9" spans="1:6" ht="12.75">
      <c r="A9" s="665" t="s">
        <v>32</v>
      </c>
      <c r="B9" s="666"/>
      <c r="C9" s="363"/>
      <c r="D9" s="364"/>
      <c r="E9" s="349">
        <f t="shared" si="0"/>
        <v>0</v>
      </c>
      <c r="F9" s="31"/>
    </row>
    <row r="10" spans="1:6" ht="12.75">
      <c r="A10" s="661" t="s">
        <v>217</v>
      </c>
      <c r="B10" s="662"/>
      <c r="C10" s="363"/>
      <c r="D10" s="364"/>
      <c r="E10" s="349">
        <f t="shared" si="0"/>
        <v>0</v>
      </c>
      <c r="F10" s="31"/>
    </row>
    <row r="11" spans="1:6" ht="12.75">
      <c r="A11" s="665" t="s">
        <v>218</v>
      </c>
      <c r="B11" s="666"/>
      <c r="C11" s="363"/>
      <c r="D11" s="364" t="s">
        <v>29</v>
      </c>
      <c r="E11" s="349">
        <f t="shared" si="0"/>
        <v>0</v>
      </c>
      <c r="F11" s="31"/>
    </row>
    <row r="12" spans="1:6" ht="12.75">
      <c r="A12" s="665" t="s">
        <v>235</v>
      </c>
      <c r="B12" s="666"/>
      <c r="C12" s="363"/>
      <c r="D12" s="364" t="s">
        <v>29</v>
      </c>
      <c r="E12" s="349">
        <f t="shared" si="0"/>
        <v>0</v>
      </c>
      <c r="F12" s="31"/>
    </row>
    <row r="13" spans="1:6" ht="12.75">
      <c r="A13" s="661" t="s">
        <v>33</v>
      </c>
      <c r="B13" s="662"/>
      <c r="C13" s="365" t="s">
        <v>29</v>
      </c>
      <c r="D13" s="366"/>
      <c r="E13" s="349">
        <f t="shared" si="0"/>
        <v>0</v>
      </c>
      <c r="F13" s="31"/>
    </row>
    <row r="14" spans="1:6" ht="12.75">
      <c r="A14" s="661" t="s">
        <v>34</v>
      </c>
      <c r="B14" s="662"/>
      <c r="C14" s="365" t="s">
        <v>29</v>
      </c>
      <c r="D14" s="366"/>
      <c r="E14" s="349">
        <f t="shared" si="0"/>
        <v>0</v>
      </c>
      <c r="F14" s="31"/>
    </row>
    <row r="15" spans="1:6" ht="12.75">
      <c r="A15" s="661" t="s">
        <v>250</v>
      </c>
      <c r="B15" s="662"/>
      <c r="C15" s="363"/>
      <c r="D15" s="366"/>
      <c r="E15" s="349">
        <f t="shared" si="0"/>
        <v>0</v>
      </c>
      <c r="F15" s="31"/>
    </row>
    <row r="16" spans="1:6" ht="13.5" thickBot="1">
      <c r="A16" s="667" t="s">
        <v>214</v>
      </c>
      <c r="B16" s="668"/>
      <c r="C16" s="367"/>
      <c r="D16" s="368"/>
      <c r="E16" s="350">
        <f t="shared" si="0"/>
        <v>0</v>
      </c>
      <c r="F16" s="31"/>
    </row>
    <row r="17" spans="1:6" ht="12.75">
      <c r="A17" s="669" t="s">
        <v>228</v>
      </c>
      <c r="B17" s="670"/>
      <c r="C17" s="343"/>
      <c r="D17" s="344"/>
      <c r="E17" s="345">
        <f>SUM(C17:D17)</f>
        <v>0</v>
      </c>
      <c r="F17" s="31"/>
    </row>
    <row r="18" spans="1:6" ht="12.75">
      <c r="A18" s="663" t="s">
        <v>229</v>
      </c>
      <c r="B18" s="664"/>
      <c r="C18" s="195"/>
      <c r="D18" s="196"/>
      <c r="E18" s="197">
        <f>SUM(C18:D18)</f>
        <v>0</v>
      </c>
      <c r="F18" s="31"/>
    </row>
    <row r="19" spans="1:6" ht="12.75">
      <c r="A19" s="650" t="s">
        <v>230</v>
      </c>
      <c r="B19" s="651"/>
      <c r="C19" s="195"/>
      <c r="D19" s="196"/>
      <c r="E19" s="197">
        <f>SUM(C19:D19)</f>
        <v>0</v>
      </c>
      <c r="F19" s="31"/>
    </row>
    <row r="20" spans="1:6" ht="13.5" thickBot="1">
      <c r="A20" s="659" t="s">
        <v>231</v>
      </c>
      <c r="B20" s="660"/>
      <c r="C20" s="198"/>
      <c r="D20" s="199"/>
      <c r="E20" s="200">
        <f t="shared" si="0"/>
        <v>0</v>
      </c>
      <c r="F20" s="31"/>
    </row>
    <row r="21" spans="1:6" ht="13.5" thickBot="1">
      <c r="A21" s="657" t="s">
        <v>38</v>
      </c>
      <c r="B21" s="658"/>
      <c r="C21" s="201">
        <f>SUM(C5:C20)</f>
        <v>0</v>
      </c>
      <c r="D21" s="202">
        <f>SUM(D5:D20)</f>
        <v>0</v>
      </c>
      <c r="E21" s="203">
        <f t="shared" si="0"/>
        <v>0</v>
      </c>
      <c r="F21" s="32"/>
    </row>
    <row r="22" spans="1:6" s="330" customFormat="1" ht="12.75" thickBot="1">
      <c r="A22" s="328" t="s">
        <v>215</v>
      </c>
      <c r="B22" s="328"/>
      <c r="C22" s="329"/>
      <c r="D22" s="329"/>
      <c r="E22" s="329"/>
      <c r="F22" s="329"/>
    </row>
    <row r="23" spans="1:6" ht="15.75" customHeight="1" thickBot="1">
      <c r="A23" s="674" t="s">
        <v>144</v>
      </c>
      <c r="B23" s="675"/>
      <c r="C23" s="126" t="s">
        <v>138</v>
      </c>
      <c r="D23" s="138" t="s">
        <v>139</v>
      </c>
      <c r="E23" s="8"/>
      <c r="F23" s="8"/>
    </row>
    <row r="24" spans="1:6" ht="12.75">
      <c r="A24" s="676"/>
      <c r="B24" s="677"/>
      <c r="C24" s="159"/>
      <c r="D24" s="333"/>
      <c r="E24" s="8"/>
      <c r="F24" s="8"/>
    </row>
    <row r="25" spans="1:6" ht="13.5" thickBot="1">
      <c r="A25" s="678"/>
      <c r="B25" s="679"/>
      <c r="C25" s="275"/>
      <c r="D25" s="334"/>
      <c r="E25" s="8"/>
      <c r="F25" s="8"/>
    </row>
    <row r="26" ht="7.5" customHeight="1" thickBot="1"/>
    <row r="27" spans="1:6" ht="25.5" customHeight="1" thickBot="1">
      <c r="A27" s="647" t="s">
        <v>135</v>
      </c>
      <c r="B27" s="671"/>
      <c r="C27" s="131" t="s">
        <v>136</v>
      </c>
      <c r="D27" s="132" t="s">
        <v>137</v>
      </c>
      <c r="E27" s="133" t="s">
        <v>127</v>
      </c>
      <c r="F27" s="133" t="s">
        <v>129</v>
      </c>
    </row>
    <row r="28" spans="1:5" ht="12.75">
      <c r="A28" s="641" t="s">
        <v>36</v>
      </c>
      <c r="B28" s="642"/>
      <c r="C28" s="356"/>
      <c r="D28" s="357"/>
      <c r="E28" s="348">
        <f aca="true" t="shared" si="1" ref="E28:E34">SUM(C28:D28)</f>
        <v>0</v>
      </c>
    </row>
    <row r="29" spans="1:5" ht="13.5" thickBot="1">
      <c r="A29" s="643" t="s">
        <v>134</v>
      </c>
      <c r="B29" s="644"/>
      <c r="C29" s="358"/>
      <c r="D29" s="359"/>
      <c r="E29" s="360">
        <f t="shared" si="1"/>
        <v>0</v>
      </c>
    </row>
    <row r="30" spans="1:6" ht="15" customHeight="1">
      <c r="A30" s="645" t="s">
        <v>223</v>
      </c>
      <c r="B30" s="646"/>
      <c r="C30" s="346"/>
      <c r="D30" s="215"/>
      <c r="E30" s="207">
        <f t="shared" si="1"/>
        <v>0</v>
      </c>
      <c r="F30" s="44"/>
    </row>
    <row r="31" spans="1:6" ht="27" customHeight="1">
      <c r="A31" s="649" t="s">
        <v>224</v>
      </c>
      <c r="B31" s="611"/>
      <c r="C31" s="323"/>
      <c r="D31" s="216"/>
      <c r="E31" s="207">
        <f t="shared" si="1"/>
        <v>0</v>
      </c>
      <c r="F31" s="322"/>
    </row>
    <row r="32" spans="1:6" ht="12.75">
      <c r="A32" s="610" t="s">
        <v>225</v>
      </c>
      <c r="B32" s="611"/>
      <c r="C32" s="324"/>
      <c r="D32" s="325"/>
      <c r="E32" s="207">
        <f t="shared" si="1"/>
        <v>0</v>
      </c>
      <c r="F32" s="45"/>
    </row>
    <row r="33" spans="1:6" ht="12.75">
      <c r="A33" s="610" t="s">
        <v>226</v>
      </c>
      <c r="B33" s="611"/>
      <c r="C33" s="324"/>
      <c r="D33" s="325"/>
      <c r="E33" s="207">
        <f t="shared" si="1"/>
        <v>0</v>
      </c>
      <c r="F33" s="45"/>
    </row>
    <row r="34" spans="1:6" ht="13.5" thickBot="1">
      <c r="A34" s="610" t="s">
        <v>227</v>
      </c>
      <c r="B34" s="611"/>
      <c r="C34" s="326"/>
      <c r="D34" s="327"/>
      <c r="E34" s="207">
        <f t="shared" si="1"/>
        <v>0</v>
      </c>
      <c r="F34" s="46"/>
    </row>
    <row r="35" spans="1:6" ht="13.5" thickBot="1">
      <c r="A35" s="657" t="s">
        <v>37</v>
      </c>
      <c r="B35" s="685"/>
      <c r="C35" s="205">
        <f>SUM(C28:C34)</f>
        <v>0</v>
      </c>
      <c r="D35" s="201">
        <f>SUM(D28:D34)</f>
        <v>0</v>
      </c>
      <c r="E35" s="206">
        <f>SUM(E28:E34)</f>
        <v>0</v>
      </c>
      <c r="F35" s="136"/>
    </row>
    <row r="36" spans="1:5" ht="8.25" customHeight="1" thickBot="1">
      <c r="A36" s="134"/>
      <c r="B36" s="134"/>
      <c r="C36" s="135"/>
      <c r="D36" s="135"/>
      <c r="E36" s="135"/>
    </row>
    <row r="37" spans="1:6" ht="12.75" customHeight="1" thickBot="1">
      <c r="A37" s="647" t="s">
        <v>128</v>
      </c>
      <c r="B37" s="648"/>
      <c r="C37" s="166" t="s">
        <v>25</v>
      </c>
      <c r="D37" s="631" t="s">
        <v>129</v>
      </c>
      <c r="E37" s="631"/>
      <c r="F37" s="632"/>
    </row>
    <row r="38" spans="1:3" ht="12.75">
      <c r="A38" s="641" t="s">
        <v>36</v>
      </c>
      <c r="B38" s="642"/>
      <c r="C38" s="351"/>
    </row>
    <row r="39" spans="1:3" ht="12.75">
      <c r="A39" s="686" t="s">
        <v>150</v>
      </c>
      <c r="B39" s="689"/>
      <c r="C39" s="352"/>
    </row>
    <row r="40" spans="1:3" ht="13.5" thickBot="1">
      <c r="A40" s="353" t="s">
        <v>151</v>
      </c>
      <c r="B40" s="354"/>
      <c r="C40" s="355"/>
    </row>
    <row r="41" spans="1:6" ht="15" customHeight="1">
      <c r="A41" s="645" t="s">
        <v>223</v>
      </c>
      <c r="B41" s="646"/>
      <c r="C41" s="347"/>
      <c r="D41" s="618"/>
      <c r="E41" s="636"/>
      <c r="F41" s="637"/>
    </row>
    <row r="42" spans="1:6" ht="27" customHeight="1">
      <c r="A42" s="649" t="s">
        <v>224</v>
      </c>
      <c r="B42" s="611"/>
      <c r="C42" s="167"/>
      <c r="D42" s="639"/>
      <c r="E42" s="581"/>
      <c r="F42" s="640"/>
    </row>
    <row r="43" spans="1:6" ht="13.5" customHeight="1">
      <c r="A43" s="610" t="s">
        <v>225</v>
      </c>
      <c r="B43" s="611"/>
      <c r="C43" s="167"/>
      <c r="D43" s="610"/>
      <c r="E43" s="611"/>
      <c r="F43" s="612"/>
    </row>
    <row r="44" spans="1:6" ht="12.75">
      <c r="A44" s="610" t="s">
        <v>226</v>
      </c>
      <c r="B44" s="611"/>
      <c r="C44" s="167"/>
      <c r="D44" s="610"/>
      <c r="E44" s="611"/>
      <c r="F44" s="612"/>
    </row>
    <row r="45" spans="1:6" ht="12.75">
      <c r="A45" s="610" t="s">
        <v>227</v>
      </c>
      <c r="B45" s="611"/>
      <c r="C45" s="168"/>
      <c r="D45" s="611"/>
      <c r="E45" s="611"/>
      <c r="F45" s="612"/>
    </row>
    <row r="46" spans="1:6" ht="13.5" thickBot="1">
      <c r="A46" s="610" t="s">
        <v>232</v>
      </c>
      <c r="B46" s="611"/>
      <c r="C46" s="167"/>
      <c r="D46" s="590"/>
      <c r="E46" s="613"/>
      <c r="F46" s="602"/>
    </row>
    <row r="47" spans="1:3" ht="13.5" thickBot="1">
      <c r="A47" s="657" t="s">
        <v>37</v>
      </c>
      <c r="B47" s="680"/>
      <c r="C47" s="169">
        <f>SUM(C38:C46)</f>
        <v>0</v>
      </c>
    </row>
    <row r="48" ht="14.25" customHeight="1" thickBot="1">
      <c r="A48" s="33"/>
    </row>
    <row r="49" spans="1:6" ht="13.5" thickBot="1">
      <c r="A49" s="635" t="s">
        <v>145</v>
      </c>
      <c r="B49" s="632"/>
      <c r="C49" s="165" t="s">
        <v>41</v>
      </c>
      <c r="D49" s="631" t="s">
        <v>221</v>
      </c>
      <c r="E49" s="631"/>
      <c r="F49" s="632"/>
    </row>
    <row r="50" spans="1:6" ht="13.5" thickBot="1">
      <c r="A50" s="654" t="s">
        <v>219</v>
      </c>
      <c r="B50" s="634"/>
      <c r="C50" s="164"/>
      <c r="D50" s="633"/>
      <c r="E50" s="633"/>
      <c r="F50" s="634"/>
    </row>
    <row r="51" spans="1:6" s="8" customFormat="1" ht="12" customHeight="1" thickBot="1">
      <c r="A51" s="33"/>
      <c r="D51" s="33"/>
      <c r="E51" s="33"/>
      <c r="F51" s="33"/>
    </row>
    <row r="52" spans="1:6" ht="14.25" customHeight="1" thickBot="1">
      <c r="A52" s="655" t="s">
        <v>105</v>
      </c>
      <c r="B52" s="656"/>
      <c r="C52" s="125" t="s">
        <v>93</v>
      </c>
      <c r="D52" s="635" t="s">
        <v>133</v>
      </c>
      <c r="E52" s="631"/>
      <c r="F52" s="632"/>
    </row>
    <row r="53" spans="1:6" ht="12.75">
      <c r="A53" s="652" t="s">
        <v>35</v>
      </c>
      <c r="B53" s="653"/>
      <c r="C53" s="348"/>
      <c r="D53" s="638"/>
      <c r="E53" s="638"/>
      <c r="F53" s="638"/>
    </row>
    <row r="54" spans="1:6" ht="12.75">
      <c r="A54" s="686" t="s">
        <v>220</v>
      </c>
      <c r="B54" s="687"/>
      <c r="C54" s="349"/>
      <c r="D54" s="638"/>
      <c r="E54" s="638"/>
      <c r="F54" s="638"/>
    </row>
    <row r="55" spans="1:6" ht="13.5" thickBot="1">
      <c r="A55" s="643" t="s">
        <v>251</v>
      </c>
      <c r="B55" s="688"/>
      <c r="C55" s="350"/>
      <c r="D55" s="332"/>
      <c r="E55" s="332"/>
      <c r="F55" s="332"/>
    </row>
    <row r="56" spans="1:6" ht="12.75">
      <c r="A56" s="681" t="s">
        <v>233</v>
      </c>
      <c r="B56" s="682"/>
      <c r="C56" s="345"/>
      <c r="D56" s="618"/>
      <c r="E56" s="636"/>
      <c r="F56" s="637"/>
    </row>
    <row r="57" spans="1:6" ht="13.5" thickBot="1">
      <c r="A57" s="683" t="s">
        <v>234</v>
      </c>
      <c r="B57" s="684"/>
      <c r="C57" s="200"/>
      <c r="D57" s="590"/>
      <c r="E57" s="613"/>
      <c r="F57" s="602"/>
    </row>
    <row r="58" spans="1:3" ht="13.5" thickBot="1">
      <c r="A58" s="657" t="s">
        <v>37</v>
      </c>
      <c r="B58" s="680"/>
      <c r="C58" s="203">
        <f>SUM(C53:C57)</f>
        <v>0</v>
      </c>
    </row>
    <row r="59" spans="1:3" s="127" customFormat="1" ht="14.25" customHeight="1">
      <c r="A59" s="335" t="s">
        <v>222</v>
      </c>
      <c r="B59" s="134"/>
      <c r="C59" s="135"/>
    </row>
    <row r="60" spans="1:2" ht="12.75">
      <c r="A60" t="s">
        <v>21</v>
      </c>
      <c r="B60" s="160"/>
    </row>
    <row r="61" spans="1:4" ht="12.75">
      <c r="A61" t="s">
        <v>131</v>
      </c>
      <c r="D61" t="s">
        <v>92</v>
      </c>
    </row>
    <row r="62" ht="12.75">
      <c r="A62" t="s">
        <v>20</v>
      </c>
    </row>
  </sheetData>
  <sheetProtection/>
  <mergeCells count="63">
    <mergeCell ref="A58:B58"/>
    <mergeCell ref="A56:B56"/>
    <mergeCell ref="A57:B57"/>
    <mergeCell ref="A46:B46"/>
    <mergeCell ref="A47:B47"/>
    <mergeCell ref="A35:B35"/>
    <mergeCell ref="A54:B54"/>
    <mergeCell ref="A55:B55"/>
    <mergeCell ref="A38:B38"/>
    <mergeCell ref="A39:B39"/>
    <mergeCell ref="A27:B27"/>
    <mergeCell ref="A4:B4"/>
    <mergeCell ref="A5:B5"/>
    <mergeCell ref="A6:B6"/>
    <mergeCell ref="A7:B7"/>
    <mergeCell ref="A12:B12"/>
    <mergeCell ref="A23:B23"/>
    <mergeCell ref="A24:B24"/>
    <mergeCell ref="A25:B25"/>
    <mergeCell ref="A13:B13"/>
    <mergeCell ref="A15:B15"/>
    <mergeCell ref="A18:B18"/>
    <mergeCell ref="A8:B8"/>
    <mergeCell ref="A9:B9"/>
    <mergeCell ref="A10:B10"/>
    <mergeCell ref="A11:B11"/>
    <mergeCell ref="A14:B14"/>
    <mergeCell ref="A16:B16"/>
    <mergeCell ref="A17:B17"/>
    <mergeCell ref="A19:B19"/>
    <mergeCell ref="A53:B53"/>
    <mergeCell ref="A50:B50"/>
    <mergeCell ref="A52:B52"/>
    <mergeCell ref="A21:B21"/>
    <mergeCell ref="A44:B44"/>
    <mergeCell ref="A20:B20"/>
    <mergeCell ref="A49:B49"/>
    <mergeCell ref="A41:B41"/>
    <mergeCell ref="A34:B34"/>
    <mergeCell ref="A28:B28"/>
    <mergeCell ref="A29:B29"/>
    <mergeCell ref="A30:B30"/>
    <mergeCell ref="A33:B33"/>
    <mergeCell ref="A37:B37"/>
    <mergeCell ref="A42:B42"/>
    <mergeCell ref="A31:B31"/>
    <mergeCell ref="A43:B43"/>
    <mergeCell ref="D43:F43"/>
    <mergeCell ref="A32:B32"/>
    <mergeCell ref="D42:F42"/>
    <mergeCell ref="A45:B45"/>
    <mergeCell ref="D37:F37"/>
    <mergeCell ref="D41:F41"/>
    <mergeCell ref="D57:F57"/>
    <mergeCell ref="D44:F44"/>
    <mergeCell ref="D46:F46"/>
    <mergeCell ref="D49:F49"/>
    <mergeCell ref="D50:F50"/>
    <mergeCell ref="D52:F52"/>
    <mergeCell ref="D56:F56"/>
    <mergeCell ref="D45:F45"/>
    <mergeCell ref="D54:F54"/>
    <mergeCell ref="D53:F53"/>
  </mergeCells>
  <printOptions/>
  <pageMargins left="0.2362204724409449" right="0.15748031496062992" top="0.17" bottom="0.2755905511811024" header="0.1968503937007874" footer="0.2755905511811024"/>
  <pageSetup fitToWidth="0" fitToHeight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3">
      <selection activeCell="G39" sqref="G39"/>
    </sheetView>
  </sheetViews>
  <sheetFormatPr defaultColWidth="9.00390625" defaultRowHeight="12.75"/>
  <cols>
    <col min="1" max="1" width="7.625" style="0" customWidth="1"/>
    <col min="2" max="2" width="12.875" style="0" customWidth="1"/>
    <col min="3" max="3" width="23.625" style="0" customWidth="1"/>
    <col min="4" max="4" width="13.625" style="0" customWidth="1"/>
    <col min="5" max="5" width="14.00390625" style="0" customWidth="1"/>
    <col min="6" max="6" width="26.125" style="0" customWidth="1"/>
    <col min="7" max="7" width="13.00390625" style="0" customWidth="1"/>
    <col min="8" max="8" width="12.875" style="0" customWidth="1"/>
    <col min="9" max="9" width="16.75390625" style="0" customWidth="1"/>
    <col min="10" max="10" width="14.25390625" style="0" customWidth="1"/>
  </cols>
  <sheetData>
    <row r="1" spans="1:10" ht="12.75">
      <c r="A1" s="287"/>
      <c r="B1" s="285"/>
      <c r="C1" s="285"/>
      <c r="D1" s="285"/>
      <c r="E1" s="285"/>
      <c r="F1" s="285"/>
      <c r="G1" s="285"/>
      <c r="H1" s="285"/>
      <c r="I1" s="285"/>
      <c r="J1" s="285" t="s">
        <v>197</v>
      </c>
    </row>
    <row r="2" spans="1:10" ht="18">
      <c r="A2" s="721" t="s">
        <v>209</v>
      </c>
      <c r="B2" s="721"/>
      <c r="C2" s="721"/>
      <c r="D2" s="721"/>
      <c r="E2" s="721"/>
      <c r="F2" s="721"/>
      <c r="G2" s="721"/>
      <c r="H2" s="721"/>
      <c r="I2" s="721"/>
      <c r="J2" s="286" t="s">
        <v>196</v>
      </c>
    </row>
    <row r="3" spans="1:10" ht="16.5" thickBot="1">
      <c r="A3" s="711" t="s">
        <v>22</v>
      </c>
      <c r="B3" s="711"/>
      <c r="C3" s="711"/>
      <c r="D3" s="711"/>
      <c r="E3" s="711"/>
      <c r="F3" s="711"/>
      <c r="G3" s="711"/>
      <c r="H3" s="711"/>
      <c r="I3" s="711"/>
      <c r="J3" s="711"/>
    </row>
    <row r="4" spans="1:9" ht="12.75">
      <c r="A4" s="712" t="s">
        <v>241</v>
      </c>
      <c r="B4" s="706" t="s">
        <v>182</v>
      </c>
      <c r="C4" s="722" t="s">
        <v>183</v>
      </c>
      <c r="D4" s="723"/>
      <c r="E4" s="724"/>
      <c r="F4" s="722" t="s">
        <v>184</v>
      </c>
      <c r="G4" s="723"/>
      <c r="H4" s="724"/>
      <c r="I4" s="706" t="s">
        <v>185</v>
      </c>
    </row>
    <row r="5" spans="1:9" ht="13.5" thickBot="1">
      <c r="A5" s="713"/>
      <c r="B5" s="707"/>
      <c r="C5" s="725"/>
      <c r="D5" s="726"/>
      <c r="E5" s="727"/>
      <c r="F5" s="725"/>
      <c r="G5" s="726"/>
      <c r="H5" s="727"/>
      <c r="I5" s="707"/>
    </row>
    <row r="6" spans="1:9" ht="12.75">
      <c r="A6" s="713"/>
      <c r="B6" s="298"/>
      <c r="C6" s="302" t="s">
        <v>186</v>
      </c>
      <c r="D6" s="719"/>
      <c r="E6" s="720"/>
      <c r="F6" s="302" t="s">
        <v>187</v>
      </c>
      <c r="G6" s="719"/>
      <c r="H6" s="720"/>
      <c r="I6" s="291"/>
    </row>
    <row r="7" spans="1:9" ht="12.75">
      <c r="A7" s="713"/>
      <c r="B7" s="298"/>
      <c r="C7" s="340" t="s">
        <v>244</v>
      </c>
      <c r="D7" s="715"/>
      <c r="E7" s="716"/>
      <c r="F7" s="340" t="s">
        <v>204</v>
      </c>
      <c r="G7" s="715"/>
      <c r="H7" s="716"/>
      <c r="I7" s="291"/>
    </row>
    <row r="8" spans="1:9" ht="12.75">
      <c r="A8" s="713"/>
      <c r="B8" s="298"/>
      <c r="C8" s="340" t="s">
        <v>245</v>
      </c>
      <c r="D8" s="715"/>
      <c r="E8" s="716"/>
      <c r="F8" s="299" t="s">
        <v>188</v>
      </c>
      <c r="G8" s="715"/>
      <c r="H8" s="716"/>
      <c r="I8" s="291"/>
    </row>
    <row r="9" spans="1:9" ht="12.75">
      <c r="A9" s="713"/>
      <c r="B9" s="298"/>
      <c r="C9" s="341" t="s">
        <v>246</v>
      </c>
      <c r="D9" s="715"/>
      <c r="E9" s="716"/>
      <c r="F9" s="299" t="s">
        <v>188</v>
      </c>
      <c r="G9" s="715"/>
      <c r="H9" s="716"/>
      <c r="I9" s="291"/>
    </row>
    <row r="10" spans="1:9" ht="12.75">
      <c r="A10" s="713"/>
      <c r="B10" s="298"/>
      <c r="C10" s="340" t="s">
        <v>247</v>
      </c>
      <c r="D10" s="715"/>
      <c r="E10" s="716"/>
      <c r="F10" s="301"/>
      <c r="G10" s="715"/>
      <c r="H10" s="716"/>
      <c r="I10" s="291"/>
    </row>
    <row r="11" spans="1:9" ht="13.5" thickBot="1">
      <c r="A11" s="713"/>
      <c r="B11" s="371"/>
      <c r="C11" s="342" t="s">
        <v>248</v>
      </c>
      <c r="D11" s="730"/>
      <c r="E11" s="731"/>
      <c r="F11" s="293"/>
      <c r="G11" s="728"/>
      <c r="H11" s="729"/>
      <c r="I11" s="291"/>
    </row>
    <row r="12" spans="1:9" ht="13.5" thickBot="1">
      <c r="A12" s="714"/>
      <c r="B12" s="331"/>
      <c r="C12" s="369" t="s">
        <v>189</v>
      </c>
      <c r="D12" s="717">
        <f>SUM(D6:D11)</f>
        <v>0</v>
      </c>
      <c r="E12" s="718"/>
      <c r="F12" s="369" t="s">
        <v>190</v>
      </c>
      <c r="G12" s="717">
        <f>SUM(G6:G11)</f>
        <v>0</v>
      </c>
      <c r="H12" s="718"/>
      <c r="I12" s="295">
        <f>SUM(B12+D12+E12-G12-H12)</f>
        <v>0</v>
      </c>
    </row>
    <row r="13" spans="1:9" ht="13.5" thickBot="1">
      <c r="A13" s="294"/>
      <c r="B13" s="289"/>
      <c r="C13" s="289"/>
      <c r="D13" s="289"/>
      <c r="E13" s="289"/>
      <c r="F13" s="289"/>
      <c r="G13" s="289"/>
      <c r="H13" s="289"/>
      <c r="I13" s="289"/>
    </row>
    <row r="14" spans="1:9" ht="12.75">
      <c r="A14" s="708" t="s">
        <v>242</v>
      </c>
      <c r="B14" s="706" t="s">
        <v>182</v>
      </c>
      <c r="C14" s="722" t="s">
        <v>183</v>
      </c>
      <c r="D14" s="723"/>
      <c r="E14" s="724"/>
      <c r="F14" s="722" t="s">
        <v>184</v>
      </c>
      <c r="G14" s="723"/>
      <c r="H14" s="724"/>
      <c r="I14" s="706" t="s">
        <v>185</v>
      </c>
    </row>
    <row r="15" spans="1:9" ht="13.5" thickBot="1">
      <c r="A15" s="709"/>
      <c r="B15" s="707"/>
      <c r="C15" s="725"/>
      <c r="D15" s="726"/>
      <c r="E15" s="727"/>
      <c r="F15" s="725"/>
      <c r="G15" s="726"/>
      <c r="H15" s="727"/>
      <c r="I15" s="707"/>
    </row>
    <row r="16" spans="1:9" ht="12.75">
      <c r="A16" s="709"/>
      <c r="B16" s="298"/>
      <c r="C16" s="300" t="s">
        <v>191</v>
      </c>
      <c r="D16" s="719"/>
      <c r="E16" s="720"/>
      <c r="F16" s="317" t="s">
        <v>204</v>
      </c>
      <c r="G16" s="719"/>
      <c r="H16" s="720"/>
      <c r="I16" s="291"/>
    </row>
    <row r="17" spans="1:9" ht="12.75">
      <c r="A17" s="709"/>
      <c r="B17" s="298"/>
      <c r="C17" s="301"/>
      <c r="D17" s="715"/>
      <c r="E17" s="716"/>
      <c r="F17" s="299" t="s">
        <v>188</v>
      </c>
      <c r="G17" s="715"/>
      <c r="H17" s="716"/>
      <c r="I17" s="291"/>
    </row>
    <row r="18" spans="1:9" ht="15.75" thickBot="1">
      <c r="A18" s="709"/>
      <c r="B18" s="298"/>
      <c r="C18" s="292"/>
      <c r="D18" s="728"/>
      <c r="E18" s="729"/>
      <c r="F18" s="299" t="s">
        <v>188</v>
      </c>
      <c r="G18" s="728"/>
      <c r="H18" s="729"/>
      <c r="I18" s="291"/>
    </row>
    <row r="19" spans="1:9" ht="13.5" thickBot="1">
      <c r="A19" s="710"/>
      <c r="B19" s="331"/>
      <c r="C19" s="369" t="s">
        <v>189</v>
      </c>
      <c r="D19" s="717">
        <f>SUM(D16:D18)</f>
        <v>0</v>
      </c>
      <c r="E19" s="718"/>
      <c r="F19" s="369" t="s">
        <v>190</v>
      </c>
      <c r="G19" s="717">
        <f>SUM(G16:G18)</f>
        <v>0</v>
      </c>
      <c r="H19" s="718"/>
      <c r="I19" s="295">
        <f>SUM(B19+D19+E19-G19-H19)</f>
        <v>0</v>
      </c>
    </row>
    <row r="20" spans="1:9" s="297" customFormat="1" ht="13.5" thickBot="1">
      <c r="A20" s="310" t="s">
        <v>201</v>
      </c>
      <c r="B20" s="290"/>
      <c r="C20" s="290"/>
      <c r="D20" s="296"/>
      <c r="E20" s="296"/>
      <c r="F20" s="290"/>
      <c r="G20" s="296"/>
      <c r="H20" s="296"/>
      <c r="I20" s="296"/>
    </row>
    <row r="21" spans="1:9" ht="12.75">
      <c r="A21" s="708" t="s">
        <v>243</v>
      </c>
      <c r="B21" s="706" t="s">
        <v>182</v>
      </c>
      <c r="C21" s="722" t="s">
        <v>183</v>
      </c>
      <c r="D21" s="723"/>
      <c r="E21" s="724"/>
      <c r="F21" s="722" t="s">
        <v>184</v>
      </c>
      <c r="G21" s="723"/>
      <c r="H21" s="724"/>
      <c r="I21" s="706" t="s">
        <v>185</v>
      </c>
    </row>
    <row r="22" spans="1:9" ht="13.5" thickBot="1">
      <c r="A22" s="709"/>
      <c r="B22" s="707"/>
      <c r="C22" s="725"/>
      <c r="D22" s="726"/>
      <c r="E22" s="727"/>
      <c r="F22" s="725"/>
      <c r="G22" s="726"/>
      <c r="H22" s="727"/>
      <c r="I22" s="707"/>
    </row>
    <row r="23" spans="1:9" ht="12.75">
      <c r="A23" s="709"/>
      <c r="B23" s="298"/>
      <c r="C23" s="300"/>
      <c r="D23" s="719"/>
      <c r="E23" s="720"/>
      <c r="F23" s="317" t="s">
        <v>204</v>
      </c>
      <c r="G23" s="719"/>
      <c r="H23" s="720"/>
      <c r="I23" s="291"/>
    </row>
    <row r="24" spans="1:9" ht="12.75">
      <c r="A24" s="709"/>
      <c r="B24" s="298"/>
      <c r="C24" s="301"/>
      <c r="D24" s="715"/>
      <c r="E24" s="716"/>
      <c r="F24" s="299" t="s">
        <v>188</v>
      </c>
      <c r="G24" s="715"/>
      <c r="H24" s="716"/>
      <c r="I24" s="291"/>
    </row>
    <row r="25" spans="1:9" ht="15.75" thickBot="1">
      <c r="A25" s="709"/>
      <c r="B25" s="298"/>
      <c r="C25" s="292"/>
      <c r="D25" s="728"/>
      <c r="E25" s="729"/>
      <c r="F25" s="299" t="s">
        <v>188</v>
      </c>
      <c r="G25" s="728"/>
      <c r="H25" s="729"/>
      <c r="I25" s="291"/>
    </row>
    <row r="26" spans="1:9" ht="13.5" thickBot="1">
      <c r="A26" s="710"/>
      <c r="B26" s="331"/>
      <c r="C26" s="369" t="s">
        <v>189</v>
      </c>
      <c r="D26" s="717">
        <f>SUM(D23:D25)</f>
        <v>0</v>
      </c>
      <c r="E26" s="718"/>
      <c r="F26" s="369" t="s">
        <v>190</v>
      </c>
      <c r="G26" s="717">
        <f>SUM(G23:G25)</f>
        <v>0</v>
      </c>
      <c r="H26" s="718"/>
      <c r="I26" s="295">
        <f>SUM(B26+D26+E26-G26-H26)</f>
        <v>0</v>
      </c>
    </row>
    <row r="27" spans="1:9" ht="13.5" thickBot="1">
      <c r="A27" s="310" t="s">
        <v>201</v>
      </c>
      <c r="B27" s="311"/>
      <c r="C27" s="311"/>
      <c r="D27" s="311"/>
      <c r="E27" s="311"/>
      <c r="F27" s="311"/>
      <c r="G27" s="311"/>
      <c r="H27" s="289"/>
      <c r="I27" s="289"/>
    </row>
    <row r="28" spans="1:9" ht="19.5" customHeight="1" thickBot="1">
      <c r="A28" s="698" t="s">
        <v>202</v>
      </c>
      <c r="B28" s="374" t="s">
        <v>182</v>
      </c>
      <c r="C28" s="701" t="s">
        <v>207</v>
      </c>
      <c r="D28" s="701"/>
      <c r="E28" s="702"/>
      <c r="F28" s="696" t="s">
        <v>208</v>
      </c>
      <c r="G28" s="697"/>
      <c r="H28" s="697"/>
      <c r="I28" s="370" t="s">
        <v>185</v>
      </c>
    </row>
    <row r="29" spans="1:9" ht="12.75">
      <c r="A29" s="699"/>
      <c r="B29" s="375"/>
      <c r="C29" s="316" t="s">
        <v>203</v>
      </c>
      <c r="D29" s="690"/>
      <c r="E29" s="690"/>
      <c r="F29" s="316" t="s">
        <v>204</v>
      </c>
      <c r="G29" s="690"/>
      <c r="H29" s="691"/>
      <c r="I29" s="319"/>
    </row>
    <row r="30" spans="1:9" ht="12.75">
      <c r="A30" s="699"/>
      <c r="B30" s="375"/>
      <c r="C30" s="312" t="s">
        <v>249</v>
      </c>
      <c r="D30" s="692"/>
      <c r="E30" s="692"/>
      <c r="F30" s="312" t="s">
        <v>188</v>
      </c>
      <c r="G30" s="692"/>
      <c r="H30" s="693"/>
      <c r="I30" s="291"/>
    </row>
    <row r="31" spans="1:9" ht="12.75">
      <c r="A31" s="699"/>
      <c r="B31" s="375"/>
      <c r="C31" s="312" t="s">
        <v>205</v>
      </c>
      <c r="D31" s="692"/>
      <c r="E31" s="692"/>
      <c r="F31" s="312" t="s">
        <v>188</v>
      </c>
      <c r="G31" s="692"/>
      <c r="H31" s="693"/>
      <c r="I31" s="291"/>
    </row>
    <row r="32" spans="1:9" ht="12.75">
      <c r="A32" s="699"/>
      <c r="B32" s="375"/>
      <c r="C32" s="372"/>
      <c r="D32" s="692"/>
      <c r="E32" s="692"/>
      <c r="F32" s="312" t="s">
        <v>188</v>
      </c>
      <c r="G32" s="692"/>
      <c r="H32" s="693"/>
      <c r="I32" s="291"/>
    </row>
    <row r="33" spans="1:9" ht="13.5" thickBot="1">
      <c r="A33" s="699"/>
      <c r="B33" s="375"/>
      <c r="C33" s="372"/>
      <c r="D33" s="694"/>
      <c r="E33" s="694"/>
      <c r="F33" s="313"/>
      <c r="G33" s="694"/>
      <c r="H33" s="695"/>
      <c r="I33" s="291"/>
    </row>
    <row r="34" spans="1:9" ht="13.5" thickBot="1">
      <c r="A34" s="700"/>
      <c r="B34" s="295"/>
      <c r="C34" s="373" t="s">
        <v>189</v>
      </c>
      <c r="D34" s="703">
        <f>SUM(D29:D33)</f>
        <v>0</v>
      </c>
      <c r="E34" s="704"/>
      <c r="F34" s="314" t="s">
        <v>190</v>
      </c>
      <c r="G34" s="703">
        <f>SUM(G29:G33)</f>
        <v>0</v>
      </c>
      <c r="H34" s="705"/>
      <c r="I34" s="295">
        <f>SUM(B34+D34+E34-G34-H34)</f>
        <v>0</v>
      </c>
    </row>
    <row r="35" spans="1:9" ht="15">
      <c r="A35" s="310" t="s">
        <v>206</v>
      </c>
      <c r="B35" s="315"/>
      <c r="C35" s="318"/>
      <c r="D35" s="315"/>
      <c r="E35" s="315"/>
      <c r="F35" s="315"/>
      <c r="G35" s="315"/>
      <c r="H35" s="289"/>
      <c r="I35" s="290"/>
    </row>
    <row r="36" spans="1:10" ht="12.75">
      <c r="A36" t="s">
        <v>21</v>
      </c>
      <c r="C36" s="290"/>
      <c r="D36" s="290"/>
      <c r="E36" s="290"/>
      <c r="F36" s="290"/>
      <c r="G36" s="290"/>
      <c r="H36" s="290"/>
      <c r="I36" s="288"/>
      <c r="J36" s="290"/>
    </row>
    <row r="37" spans="1:10" ht="12.75">
      <c r="A37" t="s">
        <v>131</v>
      </c>
      <c r="C37" s="285"/>
      <c r="D37" s="285"/>
      <c r="E37" s="285"/>
      <c r="F37" t="s">
        <v>92</v>
      </c>
      <c r="G37" s="288" t="s">
        <v>198</v>
      </c>
      <c r="H37" s="288"/>
      <c r="I37" s="288"/>
      <c r="J37" s="285"/>
    </row>
    <row r="38" spans="1:10" ht="12.75">
      <c r="A38" t="s">
        <v>20</v>
      </c>
      <c r="C38" s="285"/>
      <c r="D38" s="285"/>
      <c r="E38" s="285"/>
      <c r="F38" s="285"/>
      <c r="G38" s="285"/>
      <c r="H38" s="288"/>
      <c r="I38" s="285"/>
      <c r="J38" s="285"/>
    </row>
    <row r="39" spans="1:10" ht="12.75">
      <c r="A39" s="288"/>
      <c r="B39" s="288"/>
      <c r="C39" s="285"/>
      <c r="D39" s="285"/>
      <c r="E39" s="285"/>
      <c r="F39" s="285"/>
      <c r="G39" s="285"/>
      <c r="H39" s="285"/>
      <c r="I39" s="288"/>
      <c r="J39" s="285"/>
    </row>
    <row r="40" spans="1:10" ht="12.75">
      <c r="A40" s="285"/>
      <c r="B40" s="285"/>
      <c r="C40" s="285"/>
      <c r="D40" s="285"/>
      <c r="E40" s="285"/>
      <c r="F40" s="285"/>
      <c r="G40" s="285"/>
      <c r="H40" s="288"/>
      <c r="I40" s="288"/>
      <c r="J40" s="285"/>
    </row>
    <row r="41" spans="1:10" ht="12.75">
      <c r="A41" s="285"/>
      <c r="B41" s="285"/>
      <c r="C41" s="285"/>
      <c r="D41" s="285"/>
      <c r="E41" s="285"/>
      <c r="F41" s="285"/>
      <c r="G41" s="285"/>
      <c r="H41" s="288"/>
      <c r="I41" s="288"/>
      <c r="J41" s="285"/>
    </row>
    <row r="42" spans="1:10" ht="12.75">
      <c r="A42" s="285"/>
      <c r="B42" s="285"/>
      <c r="C42" s="285"/>
      <c r="D42" s="285"/>
      <c r="E42" s="285"/>
      <c r="F42" s="285"/>
      <c r="G42" s="285"/>
      <c r="H42" s="288"/>
      <c r="I42" s="288"/>
      <c r="J42" s="285"/>
    </row>
    <row r="43" ht="12.75">
      <c r="H43" s="288"/>
    </row>
  </sheetData>
  <sheetProtection/>
  <mergeCells count="62">
    <mergeCell ref="D11:E11"/>
    <mergeCell ref="G11:H11"/>
    <mergeCell ref="G12:H12"/>
    <mergeCell ref="D17:E17"/>
    <mergeCell ref="D18:E18"/>
    <mergeCell ref="G24:H24"/>
    <mergeCell ref="G25:H25"/>
    <mergeCell ref="G26:H26"/>
    <mergeCell ref="D23:E23"/>
    <mergeCell ref="D24:E24"/>
    <mergeCell ref="D25:E25"/>
    <mergeCell ref="D26:E26"/>
    <mergeCell ref="C4:E5"/>
    <mergeCell ref="F4:H5"/>
    <mergeCell ref="G23:H23"/>
    <mergeCell ref="C14:E15"/>
    <mergeCell ref="F14:H15"/>
    <mergeCell ref="F21:H22"/>
    <mergeCell ref="C21:E22"/>
    <mergeCell ref="G18:H18"/>
    <mergeCell ref="G19:H19"/>
    <mergeCell ref="G17:H17"/>
    <mergeCell ref="A14:A19"/>
    <mergeCell ref="B14:B15"/>
    <mergeCell ref="D16:E16"/>
    <mergeCell ref="D19:E19"/>
    <mergeCell ref="G16:H16"/>
    <mergeCell ref="A2:I2"/>
    <mergeCell ref="B4:B5"/>
    <mergeCell ref="I4:I5"/>
    <mergeCell ref="D6:E6"/>
    <mergeCell ref="D7:E7"/>
    <mergeCell ref="G9:H9"/>
    <mergeCell ref="G10:H10"/>
    <mergeCell ref="D8:E8"/>
    <mergeCell ref="G6:H6"/>
    <mergeCell ref="G7:H7"/>
    <mergeCell ref="G8:H8"/>
    <mergeCell ref="G34:H34"/>
    <mergeCell ref="I21:I22"/>
    <mergeCell ref="A21:A26"/>
    <mergeCell ref="B21:B22"/>
    <mergeCell ref="I14:I15"/>
    <mergeCell ref="A3:J3"/>
    <mergeCell ref="A4:A12"/>
    <mergeCell ref="D9:E9"/>
    <mergeCell ref="D10:E10"/>
    <mergeCell ref="D12:E12"/>
    <mergeCell ref="A28:A34"/>
    <mergeCell ref="D29:E29"/>
    <mergeCell ref="D30:E30"/>
    <mergeCell ref="D31:E31"/>
    <mergeCell ref="D32:E32"/>
    <mergeCell ref="D33:E33"/>
    <mergeCell ref="C28:E28"/>
    <mergeCell ref="D34:E34"/>
    <mergeCell ref="G29:H29"/>
    <mergeCell ref="G30:H30"/>
    <mergeCell ref="G31:H31"/>
    <mergeCell ref="G32:H32"/>
    <mergeCell ref="G33:H33"/>
    <mergeCell ref="F28:H28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3"/>
  <sheetViews>
    <sheetView tabSelected="1" zoomScalePageLayoutView="0" workbookViewId="0" topLeftCell="A1">
      <selection activeCell="A3" sqref="A3:N3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9.375" style="0" customWidth="1"/>
    <col min="4" max="5" width="10.75390625" style="0" customWidth="1"/>
    <col min="6" max="6" width="12.00390625" style="0" customWidth="1"/>
    <col min="7" max="7" width="10.75390625" style="0" customWidth="1"/>
    <col min="8" max="8" width="8.125" style="0" customWidth="1"/>
    <col min="9" max="9" width="12.25390625" style="0" customWidth="1"/>
    <col min="10" max="10" width="13.75390625" style="0" customWidth="1"/>
    <col min="11" max="11" width="10.25390625" style="0" customWidth="1"/>
    <col min="12" max="12" width="8.875" style="0" customWidth="1"/>
    <col min="13" max="13" width="11.75390625" style="0" customWidth="1"/>
    <col min="14" max="14" width="14.625" style="0" customWidth="1"/>
  </cols>
  <sheetData>
    <row r="1" ht="12.75">
      <c r="M1" t="s">
        <v>270</v>
      </c>
    </row>
    <row r="2" spans="10:14" ht="12.75">
      <c r="J2" s="13"/>
      <c r="N2" s="13" t="s">
        <v>254</v>
      </c>
    </row>
    <row r="3" spans="1:14" ht="15.75">
      <c r="A3" s="735" t="s">
        <v>286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</row>
    <row r="4" spans="1:9" ht="13.5" thickBot="1">
      <c r="A4" s="14" t="s">
        <v>0</v>
      </c>
      <c r="C4" s="41" t="s">
        <v>298</v>
      </c>
      <c r="G4" s="14"/>
      <c r="H4" s="14"/>
      <c r="I4" s="14"/>
    </row>
    <row r="5" spans="1:16" ht="13.5" thickBot="1">
      <c r="A5" s="162" t="s">
        <v>45</v>
      </c>
      <c r="B5" s="163"/>
      <c r="C5" s="738" t="s">
        <v>283</v>
      </c>
      <c r="D5" s="739"/>
      <c r="E5" s="739"/>
      <c r="F5" s="740"/>
      <c r="G5" s="736" t="s">
        <v>284</v>
      </c>
      <c r="H5" s="736"/>
      <c r="I5" s="736"/>
      <c r="J5" s="737"/>
      <c r="K5" s="732" t="s">
        <v>285</v>
      </c>
      <c r="L5" s="733"/>
      <c r="M5" s="733"/>
      <c r="N5" s="734"/>
      <c r="P5" s="380"/>
    </row>
    <row r="6" spans="1:14" ht="29.25" customHeight="1" thickBot="1">
      <c r="A6" s="378" t="s">
        <v>39</v>
      </c>
      <c r="B6" s="379" t="s">
        <v>46</v>
      </c>
      <c r="C6" s="382" t="s">
        <v>126</v>
      </c>
      <c r="D6" s="383" t="s">
        <v>257</v>
      </c>
      <c r="E6" s="384" t="s">
        <v>3</v>
      </c>
      <c r="F6" s="391" t="s">
        <v>106</v>
      </c>
      <c r="G6" s="388" t="s">
        <v>126</v>
      </c>
      <c r="H6" s="389" t="s">
        <v>253</v>
      </c>
      <c r="I6" s="388" t="s">
        <v>3</v>
      </c>
      <c r="J6" s="376" t="s">
        <v>106</v>
      </c>
      <c r="K6" s="404" t="s">
        <v>126</v>
      </c>
      <c r="L6" s="387" t="s">
        <v>253</v>
      </c>
      <c r="M6" s="386" t="s">
        <v>3</v>
      </c>
      <c r="N6" s="377" t="s">
        <v>106</v>
      </c>
    </row>
    <row r="7" spans="1:14" ht="12.75">
      <c r="A7" s="10">
        <v>501</v>
      </c>
      <c r="B7" s="21" t="s">
        <v>4</v>
      </c>
      <c r="C7" s="448">
        <v>70.38</v>
      </c>
      <c r="D7" s="449"/>
      <c r="E7" s="450"/>
      <c r="F7" s="481">
        <f>SUM(C7:E7)</f>
        <v>70.38</v>
      </c>
      <c r="G7" s="458">
        <f>SUM(C7+C7*5%)</f>
        <v>73.899</v>
      </c>
      <c r="H7" s="458">
        <f>SUM(D7+D7*5%)</f>
        <v>0</v>
      </c>
      <c r="I7" s="458">
        <f>SUM(E7+E7*5%)</f>
        <v>0</v>
      </c>
      <c r="J7" s="481">
        <f>SUM(G7:I7)</f>
        <v>73.899</v>
      </c>
      <c r="K7" s="458">
        <f aca="true" t="shared" si="0" ref="K7:K36">SUM(G7+G7*5%)</f>
        <v>77.59395</v>
      </c>
      <c r="L7" s="458">
        <f aca="true" t="shared" si="1" ref="L7:L36">SUM(H7+H7*5%)</f>
        <v>0</v>
      </c>
      <c r="M7" s="458">
        <f aca="true" t="shared" si="2" ref="M7:M36">SUM(I7+I7*5%)</f>
        <v>0</v>
      </c>
      <c r="N7" s="480">
        <f>SUM(K7:M7)</f>
        <v>77.59395</v>
      </c>
    </row>
    <row r="8" spans="1:14" ht="12.75">
      <c r="A8" s="4">
        <v>501</v>
      </c>
      <c r="B8" s="19" t="s">
        <v>47</v>
      </c>
      <c r="C8" s="453"/>
      <c r="D8" s="454"/>
      <c r="E8" s="455"/>
      <c r="F8" s="480">
        <f>SUM(C8:E8)</f>
        <v>0</v>
      </c>
      <c r="G8" s="453"/>
      <c r="H8" s="454"/>
      <c r="I8" s="455"/>
      <c r="J8" s="480">
        <f>SUM(G8:I8)</f>
        <v>0</v>
      </c>
      <c r="K8" s="458">
        <f t="shared" si="0"/>
        <v>0</v>
      </c>
      <c r="L8" s="458">
        <f t="shared" si="1"/>
        <v>0</v>
      </c>
      <c r="M8" s="458">
        <f t="shared" si="2"/>
        <v>0</v>
      </c>
      <c r="N8" s="480">
        <f>SUM(K8:M8)</f>
        <v>0</v>
      </c>
    </row>
    <row r="9" spans="1:14" ht="12.75">
      <c r="A9" s="4">
        <v>502</v>
      </c>
      <c r="B9" s="278" t="s">
        <v>107</v>
      </c>
      <c r="C9" s="453">
        <f aca="true" t="shared" si="3" ref="C9:N9">SUM(C10:C13)</f>
        <v>365</v>
      </c>
      <c r="D9" s="454">
        <f t="shared" si="3"/>
        <v>0</v>
      </c>
      <c r="E9" s="455">
        <f t="shared" si="3"/>
        <v>0</v>
      </c>
      <c r="F9" s="456">
        <f t="shared" si="3"/>
        <v>365</v>
      </c>
      <c r="G9" s="453">
        <f t="shared" si="3"/>
        <v>383.25</v>
      </c>
      <c r="H9" s="453">
        <f t="shared" si="3"/>
        <v>0</v>
      </c>
      <c r="I9" s="453">
        <f t="shared" si="3"/>
        <v>0</v>
      </c>
      <c r="J9" s="456">
        <f t="shared" si="3"/>
        <v>383.25</v>
      </c>
      <c r="K9" s="453">
        <f t="shared" si="3"/>
        <v>402.4125</v>
      </c>
      <c r="L9" s="453">
        <f t="shared" si="3"/>
        <v>0</v>
      </c>
      <c r="M9" s="453">
        <f t="shared" si="3"/>
        <v>0</v>
      </c>
      <c r="N9" s="456">
        <f t="shared" si="3"/>
        <v>402.4125</v>
      </c>
    </row>
    <row r="10" spans="1:14" ht="12.75">
      <c r="A10" s="279" t="s">
        <v>44</v>
      </c>
      <c r="B10" s="278" t="s">
        <v>84</v>
      </c>
      <c r="C10" s="453">
        <v>105</v>
      </c>
      <c r="D10" s="454"/>
      <c r="E10" s="455"/>
      <c r="F10" s="480">
        <f aca="true" t="shared" si="4" ref="F10:F37">SUM(C10:E10)</f>
        <v>105</v>
      </c>
      <c r="G10" s="458">
        <f aca="true" t="shared" si="5" ref="G10:G36">SUM(C10+C10*5%)</f>
        <v>110.25</v>
      </c>
      <c r="H10" s="458">
        <f aca="true" t="shared" si="6" ref="H10:H36">SUM(D10+D10*5%)</f>
        <v>0</v>
      </c>
      <c r="I10" s="458">
        <f aca="true" t="shared" si="7" ref="I10:I36">SUM(E10+E10*5%)</f>
        <v>0</v>
      </c>
      <c r="J10" s="480">
        <f aca="true" t="shared" si="8" ref="J10:J37">SUM(G10:I10)</f>
        <v>110.25</v>
      </c>
      <c r="K10" s="458">
        <f t="shared" si="0"/>
        <v>115.7625</v>
      </c>
      <c r="L10" s="458">
        <f t="shared" si="1"/>
        <v>0</v>
      </c>
      <c r="M10" s="458">
        <f t="shared" si="2"/>
        <v>0</v>
      </c>
      <c r="N10" s="480">
        <f aca="true" t="shared" si="9" ref="N10:N37">SUM(K10:M10)</f>
        <v>115.7625</v>
      </c>
    </row>
    <row r="11" spans="1:14" ht="12.75">
      <c r="A11" s="4"/>
      <c r="B11" s="19" t="s">
        <v>48</v>
      </c>
      <c r="C11" s="453">
        <v>45</v>
      </c>
      <c r="D11" s="454"/>
      <c r="E11" s="455"/>
      <c r="F11" s="480">
        <f t="shared" si="4"/>
        <v>45</v>
      </c>
      <c r="G11" s="458">
        <f t="shared" si="5"/>
        <v>47.25</v>
      </c>
      <c r="H11" s="458">
        <f t="shared" si="6"/>
        <v>0</v>
      </c>
      <c r="I11" s="458">
        <f t="shared" si="7"/>
        <v>0</v>
      </c>
      <c r="J11" s="480">
        <f t="shared" si="8"/>
        <v>47.25</v>
      </c>
      <c r="K11" s="458">
        <f t="shared" si="0"/>
        <v>49.6125</v>
      </c>
      <c r="L11" s="458">
        <f t="shared" si="1"/>
        <v>0</v>
      </c>
      <c r="M11" s="458">
        <f t="shared" si="2"/>
        <v>0</v>
      </c>
      <c r="N11" s="480">
        <f t="shared" si="9"/>
        <v>49.6125</v>
      </c>
    </row>
    <row r="12" spans="1:14" ht="12.75">
      <c r="A12" s="4"/>
      <c r="B12" s="19" t="s">
        <v>49</v>
      </c>
      <c r="C12" s="453">
        <v>20</v>
      </c>
      <c r="D12" s="454"/>
      <c r="E12" s="455"/>
      <c r="F12" s="480">
        <f t="shared" si="4"/>
        <v>20</v>
      </c>
      <c r="G12" s="458">
        <f t="shared" si="5"/>
        <v>21</v>
      </c>
      <c r="H12" s="458">
        <f t="shared" si="6"/>
        <v>0</v>
      </c>
      <c r="I12" s="458">
        <f t="shared" si="7"/>
        <v>0</v>
      </c>
      <c r="J12" s="480">
        <f t="shared" si="8"/>
        <v>21</v>
      </c>
      <c r="K12" s="458">
        <f t="shared" si="0"/>
        <v>22.05</v>
      </c>
      <c r="L12" s="458">
        <f t="shared" si="1"/>
        <v>0</v>
      </c>
      <c r="M12" s="458">
        <f t="shared" si="2"/>
        <v>0</v>
      </c>
      <c r="N12" s="480">
        <f t="shared" si="9"/>
        <v>22.05</v>
      </c>
    </row>
    <row r="13" spans="1:14" ht="12.75">
      <c r="A13" s="4"/>
      <c r="B13" s="278" t="s">
        <v>50</v>
      </c>
      <c r="C13" s="453">
        <v>195</v>
      </c>
      <c r="D13" s="454"/>
      <c r="E13" s="455"/>
      <c r="F13" s="480">
        <f t="shared" si="4"/>
        <v>195</v>
      </c>
      <c r="G13" s="458">
        <f t="shared" si="5"/>
        <v>204.75</v>
      </c>
      <c r="H13" s="458">
        <f t="shared" si="6"/>
        <v>0</v>
      </c>
      <c r="I13" s="458">
        <f t="shared" si="7"/>
        <v>0</v>
      </c>
      <c r="J13" s="480">
        <f t="shared" si="8"/>
        <v>204.75</v>
      </c>
      <c r="K13" s="458">
        <f t="shared" si="0"/>
        <v>214.9875</v>
      </c>
      <c r="L13" s="458">
        <f t="shared" si="1"/>
        <v>0</v>
      </c>
      <c r="M13" s="458">
        <f t="shared" si="2"/>
        <v>0</v>
      </c>
      <c r="N13" s="480">
        <f t="shared" si="9"/>
        <v>214.9875</v>
      </c>
    </row>
    <row r="14" spans="1:14" ht="12.75">
      <c r="A14" s="4">
        <v>511</v>
      </c>
      <c r="B14" s="19" t="s">
        <v>6</v>
      </c>
      <c r="C14" s="453">
        <v>47.42</v>
      </c>
      <c r="D14" s="454"/>
      <c r="E14" s="455"/>
      <c r="F14" s="480">
        <f t="shared" si="4"/>
        <v>47.42</v>
      </c>
      <c r="G14" s="458">
        <v>44.93</v>
      </c>
      <c r="H14" s="458">
        <f t="shared" si="6"/>
        <v>0</v>
      </c>
      <c r="I14" s="458">
        <f t="shared" si="7"/>
        <v>0</v>
      </c>
      <c r="J14" s="480">
        <f t="shared" si="8"/>
        <v>44.93</v>
      </c>
      <c r="K14" s="458">
        <v>47.57</v>
      </c>
      <c r="L14" s="458">
        <f t="shared" si="1"/>
        <v>0</v>
      </c>
      <c r="M14" s="458">
        <f t="shared" si="2"/>
        <v>0</v>
      </c>
      <c r="N14" s="480">
        <f t="shared" si="9"/>
        <v>47.57</v>
      </c>
    </row>
    <row r="15" spans="1:14" ht="12.75">
      <c r="A15" s="4">
        <v>512</v>
      </c>
      <c r="B15" s="19" t="s">
        <v>7</v>
      </c>
      <c r="C15" s="453"/>
      <c r="D15" s="454"/>
      <c r="E15" s="455"/>
      <c r="F15" s="480">
        <f t="shared" si="4"/>
        <v>0</v>
      </c>
      <c r="G15" s="458">
        <f t="shared" si="5"/>
        <v>0</v>
      </c>
      <c r="H15" s="458">
        <f t="shared" si="6"/>
        <v>0</v>
      </c>
      <c r="I15" s="458">
        <f t="shared" si="7"/>
        <v>0</v>
      </c>
      <c r="J15" s="480">
        <f t="shared" si="8"/>
        <v>0</v>
      </c>
      <c r="K15" s="458">
        <f t="shared" si="0"/>
        <v>0</v>
      </c>
      <c r="L15" s="458">
        <f t="shared" si="1"/>
        <v>0</v>
      </c>
      <c r="M15" s="458">
        <f t="shared" si="2"/>
        <v>0</v>
      </c>
      <c r="N15" s="480">
        <f t="shared" si="9"/>
        <v>0</v>
      </c>
    </row>
    <row r="16" spans="1:14" ht="12.75">
      <c r="A16" s="4">
        <v>513</v>
      </c>
      <c r="B16" s="19" t="s">
        <v>10</v>
      </c>
      <c r="C16" s="453"/>
      <c r="D16" s="454"/>
      <c r="E16" s="455"/>
      <c r="F16" s="480">
        <f t="shared" si="4"/>
        <v>0</v>
      </c>
      <c r="G16" s="458">
        <f t="shared" si="5"/>
        <v>0</v>
      </c>
      <c r="H16" s="458">
        <f t="shared" si="6"/>
        <v>0</v>
      </c>
      <c r="I16" s="458">
        <f t="shared" si="7"/>
        <v>0</v>
      </c>
      <c r="J16" s="480">
        <f t="shared" si="8"/>
        <v>0</v>
      </c>
      <c r="K16" s="458">
        <f t="shared" si="0"/>
        <v>0</v>
      </c>
      <c r="L16" s="458">
        <f t="shared" si="1"/>
        <v>0</v>
      </c>
      <c r="M16" s="458">
        <f t="shared" si="2"/>
        <v>0</v>
      </c>
      <c r="N16" s="480">
        <f t="shared" si="9"/>
        <v>0</v>
      </c>
    </row>
    <row r="17" spans="1:14" ht="12.75">
      <c r="A17" s="4">
        <v>518</v>
      </c>
      <c r="B17" s="19" t="s">
        <v>147</v>
      </c>
      <c r="C17" s="453">
        <v>298.37</v>
      </c>
      <c r="D17" s="454">
        <v>513.225</v>
      </c>
      <c r="E17" s="455"/>
      <c r="F17" s="480">
        <f t="shared" si="4"/>
        <v>811.595</v>
      </c>
      <c r="G17" s="458">
        <f t="shared" si="5"/>
        <v>313.2885</v>
      </c>
      <c r="H17" s="458">
        <v>0</v>
      </c>
      <c r="I17" s="458">
        <f t="shared" si="7"/>
        <v>0</v>
      </c>
      <c r="J17" s="480">
        <f t="shared" si="8"/>
        <v>313.2885</v>
      </c>
      <c r="K17" s="458">
        <f t="shared" si="0"/>
        <v>328.952925</v>
      </c>
      <c r="L17" s="458">
        <f t="shared" si="1"/>
        <v>0</v>
      </c>
      <c r="M17" s="458">
        <f t="shared" si="2"/>
        <v>0</v>
      </c>
      <c r="N17" s="480">
        <f t="shared" si="9"/>
        <v>328.952925</v>
      </c>
    </row>
    <row r="18" spans="1:14" ht="12.75">
      <c r="A18" s="4">
        <v>521</v>
      </c>
      <c r="B18" s="19" t="s">
        <v>175</v>
      </c>
      <c r="C18" s="453">
        <v>21.83</v>
      </c>
      <c r="D18" s="454">
        <v>3969.377</v>
      </c>
      <c r="E18" s="455"/>
      <c r="F18" s="480">
        <f t="shared" si="4"/>
        <v>3991.207</v>
      </c>
      <c r="G18" s="458">
        <f t="shared" si="5"/>
        <v>22.921499999999998</v>
      </c>
      <c r="H18" s="458">
        <f t="shared" si="6"/>
        <v>4167.84585</v>
      </c>
      <c r="I18" s="458">
        <f t="shared" si="7"/>
        <v>0</v>
      </c>
      <c r="J18" s="480">
        <f t="shared" si="8"/>
        <v>4190.76735</v>
      </c>
      <c r="K18" s="458">
        <f t="shared" si="0"/>
        <v>24.067574999999998</v>
      </c>
      <c r="L18" s="458">
        <f t="shared" si="1"/>
        <v>4376.238142499999</v>
      </c>
      <c r="M18" s="458">
        <f t="shared" si="2"/>
        <v>0</v>
      </c>
      <c r="N18" s="480">
        <f t="shared" si="9"/>
        <v>4400.305717499999</v>
      </c>
    </row>
    <row r="19" spans="1:14" ht="12.75">
      <c r="A19" s="4">
        <v>524</v>
      </c>
      <c r="B19" s="19" t="s">
        <v>42</v>
      </c>
      <c r="C19" s="453">
        <v>5.59</v>
      </c>
      <c r="D19" s="454">
        <v>1075.599</v>
      </c>
      <c r="E19" s="455"/>
      <c r="F19" s="480">
        <f t="shared" si="4"/>
        <v>1081.1889999999999</v>
      </c>
      <c r="G19" s="458">
        <f t="shared" si="5"/>
        <v>5.8694999999999995</v>
      </c>
      <c r="H19" s="458">
        <f t="shared" si="6"/>
        <v>1129.37895</v>
      </c>
      <c r="I19" s="458">
        <f t="shared" si="7"/>
        <v>0</v>
      </c>
      <c r="J19" s="480">
        <f t="shared" si="8"/>
        <v>1135.24845</v>
      </c>
      <c r="K19" s="458">
        <f t="shared" si="0"/>
        <v>6.162974999999999</v>
      </c>
      <c r="L19" s="458">
        <f t="shared" si="1"/>
        <v>1185.8478975</v>
      </c>
      <c r="M19" s="458">
        <f t="shared" si="2"/>
        <v>0</v>
      </c>
      <c r="N19" s="480">
        <f t="shared" si="9"/>
        <v>1192.0108725</v>
      </c>
    </row>
    <row r="20" spans="1:14" ht="12.75">
      <c r="A20" s="4">
        <v>524</v>
      </c>
      <c r="B20" s="19" t="s">
        <v>152</v>
      </c>
      <c r="C20" s="453"/>
      <c r="D20" s="454">
        <v>279.79</v>
      </c>
      <c r="E20" s="455"/>
      <c r="F20" s="480">
        <f t="shared" si="4"/>
        <v>279.79</v>
      </c>
      <c r="G20" s="458">
        <f t="shared" si="5"/>
        <v>0</v>
      </c>
      <c r="H20" s="458">
        <f t="shared" si="6"/>
        <v>293.77950000000004</v>
      </c>
      <c r="I20" s="458">
        <f t="shared" si="7"/>
        <v>0</v>
      </c>
      <c r="J20" s="480">
        <f t="shared" si="8"/>
        <v>293.77950000000004</v>
      </c>
      <c r="K20" s="458">
        <f t="shared" si="0"/>
        <v>0</v>
      </c>
      <c r="L20" s="458">
        <f t="shared" si="1"/>
        <v>308.46847500000007</v>
      </c>
      <c r="M20" s="458">
        <f t="shared" si="2"/>
        <v>0</v>
      </c>
      <c r="N20" s="480">
        <f t="shared" si="9"/>
        <v>308.46847500000007</v>
      </c>
    </row>
    <row r="21" spans="1:14" ht="12.75">
      <c r="A21" s="4">
        <v>525</v>
      </c>
      <c r="B21" s="19" t="s">
        <v>108</v>
      </c>
      <c r="C21" s="453"/>
      <c r="D21" s="454">
        <v>14.31</v>
      </c>
      <c r="E21" s="455"/>
      <c r="F21" s="480">
        <f t="shared" si="4"/>
        <v>14.31</v>
      </c>
      <c r="G21" s="458">
        <f t="shared" si="5"/>
        <v>0</v>
      </c>
      <c r="H21" s="458">
        <f t="shared" si="6"/>
        <v>15.025500000000001</v>
      </c>
      <c r="I21" s="458">
        <f t="shared" si="7"/>
        <v>0</v>
      </c>
      <c r="J21" s="480">
        <f t="shared" si="8"/>
        <v>15.025500000000001</v>
      </c>
      <c r="K21" s="458">
        <f t="shared" si="0"/>
        <v>0</v>
      </c>
      <c r="L21" s="458">
        <f t="shared" si="1"/>
        <v>15.776775</v>
      </c>
      <c r="M21" s="458">
        <f t="shared" si="2"/>
        <v>0</v>
      </c>
      <c r="N21" s="480">
        <f t="shared" si="9"/>
        <v>15.776775</v>
      </c>
    </row>
    <row r="22" spans="1:14" ht="12.75">
      <c r="A22" s="4">
        <v>527</v>
      </c>
      <c r="B22" s="19" t="s">
        <v>109</v>
      </c>
      <c r="C22" s="453"/>
      <c r="D22" s="454">
        <v>79.388</v>
      </c>
      <c r="E22" s="455"/>
      <c r="F22" s="480">
        <f t="shared" si="4"/>
        <v>79.388</v>
      </c>
      <c r="G22" s="458">
        <f t="shared" si="5"/>
        <v>0</v>
      </c>
      <c r="H22" s="458">
        <f t="shared" si="6"/>
        <v>83.35740000000001</v>
      </c>
      <c r="I22" s="458">
        <f t="shared" si="7"/>
        <v>0</v>
      </c>
      <c r="J22" s="480">
        <f t="shared" si="8"/>
        <v>83.35740000000001</v>
      </c>
      <c r="K22" s="458">
        <f t="shared" si="0"/>
        <v>0</v>
      </c>
      <c r="L22" s="458">
        <f t="shared" si="1"/>
        <v>87.52527</v>
      </c>
      <c r="M22" s="458">
        <f t="shared" si="2"/>
        <v>0</v>
      </c>
      <c r="N22" s="480">
        <f t="shared" si="9"/>
        <v>87.52527</v>
      </c>
    </row>
    <row r="23" spans="1:14" ht="12.75">
      <c r="A23" s="4">
        <v>527</v>
      </c>
      <c r="B23" s="19" t="s">
        <v>153</v>
      </c>
      <c r="C23" s="453"/>
      <c r="D23" s="454">
        <v>5.25</v>
      </c>
      <c r="E23" s="455"/>
      <c r="F23" s="480">
        <f t="shared" si="4"/>
        <v>5.25</v>
      </c>
      <c r="G23" s="458">
        <f t="shared" si="5"/>
        <v>0</v>
      </c>
      <c r="H23" s="458">
        <f t="shared" si="6"/>
        <v>5.5125</v>
      </c>
      <c r="I23" s="458">
        <f t="shared" si="7"/>
        <v>0</v>
      </c>
      <c r="J23" s="480">
        <f t="shared" si="8"/>
        <v>5.5125</v>
      </c>
      <c r="K23" s="458">
        <f t="shared" si="0"/>
        <v>0</v>
      </c>
      <c r="L23" s="458">
        <f t="shared" si="1"/>
        <v>5.788125</v>
      </c>
      <c r="M23" s="458">
        <f t="shared" si="2"/>
        <v>0</v>
      </c>
      <c r="N23" s="480">
        <f t="shared" si="9"/>
        <v>5.788125</v>
      </c>
    </row>
    <row r="24" spans="1:14" ht="12.75">
      <c r="A24" s="4">
        <v>528</v>
      </c>
      <c r="B24" s="19" t="s">
        <v>110</v>
      </c>
      <c r="C24" s="453"/>
      <c r="D24" s="454"/>
      <c r="E24" s="455"/>
      <c r="F24" s="480">
        <f t="shared" si="4"/>
        <v>0</v>
      </c>
      <c r="G24" s="458">
        <f t="shared" si="5"/>
        <v>0</v>
      </c>
      <c r="H24" s="458">
        <f t="shared" si="6"/>
        <v>0</v>
      </c>
      <c r="I24" s="458">
        <f t="shared" si="7"/>
        <v>0</v>
      </c>
      <c r="J24" s="480">
        <f t="shared" si="8"/>
        <v>0</v>
      </c>
      <c r="K24" s="458">
        <f t="shared" si="0"/>
        <v>0</v>
      </c>
      <c r="L24" s="458">
        <f t="shared" si="1"/>
        <v>0</v>
      </c>
      <c r="M24" s="458">
        <f t="shared" si="2"/>
        <v>0</v>
      </c>
      <c r="N24" s="480">
        <f t="shared" si="9"/>
        <v>0</v>
      </c>
    </row>
    <row r="25" spans="1:14" ht="12.75">
      <c r="A25" s="4">
        <v>531</v>
      </c>
      <c r="B25" s="19" t="s">
        <v>111</v>
      </c>
      <c r="C25" s="453"/>
      <c r="D25" s="454"/>
      <c r="E25" s="455"/>
      <c r="F25" s="480">
        <f t="shared" si="4"/>
        <v>0</v>
      </c>
      <c r="G25" s="458">
        <f t="shared" si="5"/>
        <v>0</v>
      </c>
      <c r="H25" s="458">
        <f t="shared" si="6"/>
        <v>0</v>
      </c>
      <c r="I25" s="458">
        <f t="shared" si="7"/>
        <v>0</v>
      </c>
      <c r="J25" s="480">
        <f t="shared" si="8"/>
        <v>0</v>
      </c>
      <c r="K25" s="458">
        <f t="shared" si="0"/>
        <v>0</v>
      </c>
      <c r="L25" s="458">
        <f t="shared" si="1"/>
        <v>0</v>
      </c>
      <c r="M25" s="458">
        <f t="shared" si="2"/>
        <v>0</v>
      </c>
      <c r="N25" s="480">
        <f t="shared" si="9"/>
        <v>0</v>
      </c>
    </row>
    <row r="26" spans="1:14" ht="12.75">
      <c r="A26" s="4">
        <v>538</v>
      </c>
      <c r="B26" s="19" t="s">
        <v>125</v>
      </c>
      <c r="C26" s="453"/>
      <c r="D26" s="454"/>
      <c r="E26" s="455"/>
      <c r="F26" s="480">
        <f t="shared" si="4"/>
        <v>0</v>
      </c>
      <c r="G26" s="458">
        <f t="shared" si="5"/>
        <v>0</v>
      </c>
      <c r="H26" s="458">
        <f t="shared" si="6"/>
        <v>0</v>
      </c>
      <c r="I26" s="458">
        <f t="shared" si="7"/>
        <v>0</v>
      </c>
      <c r="J26" s="480">
        <f t="shared" si="8"/>
        <v>0</v>
      </c>
      <c r="K26" s="458">
        <f t="shared" si="0"/>
        <v>0</v>
      </c>
      <c r="L26" s="458">
        <f t="shared" si="1"/>
        <v>0</v>
      </c>
      <c r="M26" s="458">
        <f t="shared" si="2"/>
        <v>0</v>
      </c>
      <c r="N26" s="480">
        <f t="shared" si="9"/>
        <v>0</v>
      </c>
    </row>
    <row r="27" spans="1:14" ht="12.75">
      <c r="A27" s="4">
        <v>544</v>
      </c>
      <c r="B27" s="19" t="s">
        <v>11</v>
      </c>
      <c r="C27" s="453"/>
      <c r="D27" s="454"/>
      <c r="E27" s="455"/>
      <c r="F27" s="456">
        <f t="shared" si="4"/>
        <v>0</v>
      </c>
      <c r="G27" s="458">
        <f t="shared" si="5"/>
        <v>0</v>
      </c>
      <c r="H27" s="458">
        <f t="shared" si="6"/>
        <v>0</v>
      </c>
      <c r="I27" s="458">
        <f t="shared" si="7"/>
        <v>0</v>
      </c>
      <c r="J27" s="456">
        <f t="shared" si="8"/>
        <v>0</v>
      </c>
      <c r="K27" s="458">
        <f t="shared" si="0"/>
        <v>0</v>
      </c>
      <c r="L27" s="458">
        <f t="shared" si="1"/>
        <v>0</v>
      </c>
      <c r="M27" s="458">
        <f t="shared" si="2"/>
        <v>0</v>
      </c>
      <c r="N27" s="456">
        <f t="shared" si="9"/>
        <v>0</v>
      </c>
    </row>
    <row r="28" spans="1:14" ht="12.75">
      <c r="A28" s="4">
        <v>549</v>
      </c>
      <c r="B28" s="19" t="s">
        <v>112</v>
      </c>
      <c r="C28" s="453"/>
      <c r="D28" s="454"/>
      <c r="E28" s="455"/>
      <c r="F28" s="480">
        <f t="shared" si="4"/>
        <v>0</v>
      </c>
      <c r="G28" s="458">
        <f t="shared" si="5"/>
        <v>0</v>
      </c>
      <c r="H28" s="458">
        <f t="shared" si="6"/>
        <v>0</v>
      </c>
      <c r="I28" s="458">
        <f t="shared" si="7"/>
        <v>0</v>
      </c>
      <c r="J28" s="480">
        <f t="shared" si="8"/>
        <v>0</v>
      </c>
      <c r="K28" s="458">
        <f t="shared" si="0"/>
        <v>0</v>
      </c>
      <c r="L28" s="458">
        <f t="shared" si="1"/>
        <v>0</v>
      </c>
      <c r="M28" s="458">
        <f t="shared" si="2"/>
        <v>0</v>
      </c>
      <c r="N28" s="480">
        <f t="shared" si="9"/>
        <v>0</v>
      </c>
    </row>
    <row r="29" spans="1:14" ht="12.75">
      <c r="A29" s="4">
        <v>551</v>
      </c>
      <c r="B29" s="19" t="s">
        <v>157</v>
      </c>
      <c r="C29" s="453"/>
      <c r="D29" s="454"/>
      <c r="E29" s="455"/>
      <c r="F29" s="480">
        <f t="shared" si="4"/>
        <v>0</v>
      </c>
      <c r="G29" s="458">
        <f t="shared" si="5"/>
        <v>0</v>
      </c>
      <c r="H29" s="458">
        <f t="shared" si="6"/>
        <v>0</v>
      </c>
      <c r="I29" s="458">
        <f t="shared" si="7"/>
        <v>0</v>
      </c>
      <c r="J29" s="480">
        <f t="shared" si="8"/>
        <v>0</v>
      </c>
      <c r="K29" s="458">
        <f t="shared" si="0"/>
        <v>0</v>
      </c>
      <c r="L29" s="458">
        <f t="shared" si="1"/>
        <v>0</v>
      </c>
      <c r="M29" s="458">
        <f t="shared" si="2"/>
        <v>0</v>
      </c>
      <c r="N29" s="480">
        <f t="shared" si="9"/>
        <v>0</v>
      </c>
    </row>
    <row r="30" spans="1:14" ht="12.75">
      <c r="A30" s="280">
        <v>551</v>
      </c>
      <c r="B30" s="278" t="s">
        <v>261</v>
      </c>
      <c r="C30" s="453">
        <v>6.816</v>
      </c>
      <c r="D30" s="454"/>
      <c r="E30" s="455"/>
      <c r="F30" s="480">
        <f t="shared" si="4"/>
        <v>6.816</v>
      </c>
      <c r="G30" s="458">
        <v>6.82</v>
      </c>
      <c r="H30" s="458">
        <f t="shared" si="6"/>
        <v>0</v>
      </c>
      <c r="I30" s="458">
        <f t="shared" si="7"/>
        <v>0</v>
      </c>
      <c r="J30" s="480">
        <f t="shared" si="8"/>
        <v>6.82</v>
      </c>
      <c r="K30" s="458">
        <v>6.82</v>
      </c>
      <c r="L30" s="458">
        <f t="shared" si="1"/>
        <v>0</v>
      </c>
      <c r="M30" s="458">
        <f t="shared" si="2"/>
        <v>0</v>
      </c>
      <c r="N30" s="480">
        <f t="shared" si="9"/>
        <v>6.82</v>
      </c>
    </row>
    <row r="31" spans="1:14" ht="12.75">
      <c r="A31" s="4">
        <v>551</v>
      </c>
      <c r="B31" s="19" t="s">
        <v>263</v>
      </c>
      <c r="C31" s="453"/>
      <c r="D31" s="454"/>
      <c r="E31" s="455"/>
      <c r="F31" s="480">
        <f t="shared" si="4"/>
        <v>0</v>
      </c>
      <c r="G31" s="458">
        <f t="shared" si="5"/>
        <v>0</v>
      </c>
      <c r="H31" s="458">
        <f t="shared" si="6"/>
        <v>0</v>
      </c>
      <c r="I31" s="458">
        <f t="shared" si="7"/>
        <v>0</v>
      </c>
      <c r="J31" s="480">
        <f t="shared" si="8"/>
        <v>0</v>
      </c>
      <c r="K31" s="458">
        <f t="shared" si="0"/>
        <v>0</v>
      </c>
      <c r="L31" s="458">
        <f t="shared" si="1"/>
        <v>0</v>
      </c>
      <c r="M31" s="458">
        <f t="shared" si="2"/>
        <v>0</v>
      </c>
      <c r="N31" s="480">
        <f t="shared" si="9"/>
        <v>0</v>
      </c>
    </row>
    <row r="32" spans="1:14" ht="12.75">
      <c r="A32" s="4">
        <v>551</v>
      </c>
      <c r="B32" s="19" t="s">
        <v>264</v>
      </c>
      <c r="C32" s="453"/>
      <c r="D32" s="454"/>
      <c r="E32" s="455"/>
      <c r="F32" s="480">
        <f t="shared" si="4"/>
        <v>0</v>
      </c>
      <c r="G32" s="458">
        <f t="shared" si="5"/>
        <v>0</v>
      </c>
      <c r="H32" s="458">
        <f t="shared" si="6"/>
        <v>0</v>
      </c>
      <c r="I32" s="458">
        <f t="shared" si="7"/>
        <v>0</v>
      </c>
      <c r="J32" s="480">
        <f t="shared" si="8"/>
        <v>0</v>
      </c>
      <c r="K32" s="458">
        <f t="shared" si="0"/>
        <v>0</v>
      </c>
      <c r="L32" s="458">
        <f t="shared" si="1"/>
        <v>0</v>
      </c>
      <c r="M32" s="458">
        <f t="shared" si="2"/>
        <v>0</v>
      </c>
      <c r="N32" s="480">
        <f t="shared" si="9"/>
        <v>0</v>
      </c>
    </row>
    <row r="33" spans="1:14" ht="12.75">
      <c r="A33" s="280">
        <v>551</v>
      </c>
      <c r="B33" s="278" t="s">
        <v>265</v>
      </c>
      <c r="C33" s="453">
        <v>1.068</v>
      </c>
      <c r="D33" s="454"/>
      <c r="E33" s="455"/>
      <c r="F33" s="480">
        <f t="shared" si="4"/>
        <v>1.068</v>
      </c>
      <c r="G33" s="458">
        <v>1.068</v>
      </c>
      <c r="H33" s="458">
        <f t="shared" si="6"/>
        <v>0</v>
      </c>
      <c r="I33" s="458">
        <f t="shared" si="7"/>
        <v>0</v>
      </c>
      <c r="J33" s="480">
        <f t="shared" si="8"/>
        <v>1.068</v>
      </c>
      <c r="K33" s="458">
        <v>1.068</v>
      </c>
      <c r="L33" s="458">
        <f t="shared" si="1"/>
        <v>0</v>
      </c>
      <c r="M33" s="458">
        <f t="shared" si="2"/>
        <v>0</v>
      </c>
      <c r="N33" s="480">
        <f t="shared" si="9"/>
        <v>1.068</v>
      </c>
    </row>
    <row r="34" spans="1:14" ht="12.75">
      <c r="A34" s="4">
        <v>551</v>
      </c>
      <c r="B34" s="19" t="s">
        <v>266</v>
      </c>
      <c r="C34" s="453"/>
      <c r="D34" s="454"/>
      <c r="E34" s="455"/>
      <c r="F34" s="480">
        <f t="shared" si="4"/>
        <v>0</v>
      </c>
      <c r="G34" s="458">
        <f t="shared" si="5"/>
        <v>0</v>
      </c>
      <c r="H34" s="458">
        <f t="shared" si="6"/>
        <v>0</v>
      </c>
      <c r="I34" s="458">
        <f t="shared" si="7"/>
        <v>0</v>
      </c>
      <c r="J34" s="480">
        <f t="shared" si="8"/>
        <v>0</v>
      </c>
      <c r="K34" s="458">
        <f t="shared" si="0"/>
        <v>0</v>
      </c>
      <c r="L34" s="458">
        <f t="shared" si="1"/>
        <v>0</v>
      </c>
      <c r="M34" s="458">
        <f t="shared" si="2"/>
        <v>0</v>
      </c>
      <c r="N34" s="480">
        <f t="shared" si="9"/>
        <v>0</v>
      </c>
    </row>
    <row r="35" spans="1:14" ht="12.75">
      <c r="A35" s="4">
        <v>551</v>
      </c>
      <c r="B35" s="19" t="s">
        <v>262</v>
      </c>
      <c r="C35" s="453"/>
      <c r="D35" s="454"/>
      <c r="E35" s="455"/>
      <c r="F35" s="456">
        <f t="shared" si="4"/>
        <v>0</v>
      </c>
      <c r="G35" s="458">
        <f t="shared" si="5"/>
        <v>0</v>
      </c>
      <c r="H35" s="458">
        <f t="shared" si="6"/>
        <v>0</v>
      </c>
      <c r="I35" s="458">
        <f t="shared" si="7"/>
        <v>0</v>
      </c>
      <c r="J35" s="456">
        <f t="shared" si="8"/>
        <v>0</v>
      </c>
      <c r="K35" s="458">
        <f t="shared" si="0"/>
        <v>0</v>
      </c>
      <c r="L35" s="458">
        <f t="shared" si="1"/>
        <v>0</v>
      </c>
      <c r="M35" s="458">
        <f t="shared" si="2"/>
        <v>0</v>
      </c>
      <c r="N35" s="456">
        <f t="shared" si="9"/>
        <v>0</v>
      </c>
    </row>
    <row r="36" spans="1:14" ht="14.25" customHeight="1">
      <c r="A36" s="5">
        <v>558</v>
      </c>
      <c r="B36" s="281" t="s">
        <v>154</v>
      </c>
      <c r="C36" s="458">
        <v>8</v>
      </c>
      <c r="D36" s="459"/>
      <c r="E36" s="460"/>
      <c r="F36" s="456">
        <f t="shared" si="4"/>
        <v>8</v>
      </c>
      <c r="G36" s="458">
        <f t="shared" si="5"/>
        <v>8.4</v>
      </c>
      <c r="H36" s="458">
        <f t="shared" si="6"/>
        <v>0</v>
      </c>
      <c r="I36" s="458">
        <f t="shared" si="7"/>
        <v>0</v>
      </c>
      <c r="J36" s="456">
        <f t="shared" si="8"/>
        <v>8.4</v>
      </c>
      <c r="K36" s="458">
        <f t="shared" si="0"/>
        <v>8.82</v>
      </c>
      <c r="L36" s="458">
        <f t="shared" si="1"/>
        <v>0</v>
      </c>
      <c r="M36" s="458">
        <f t="shared" si="2"/>
        <v>0</v>
      </c>
      <c r="N36" s="456">
        <f t="shared" si="9"/>
        <v>8.82</v>
      </c>
    </row>
    <row r="37" spans="1:14" ht="13.5" thickBot="1">
      <c r="A37" s="5">
        <v>563</v>
      </c>
      <c r="B37" s="20" t="s">
        <v>113</v>
      </c>
      <c r="C37" s="458"/>
      <c r="D37" s="459"/>
      <c r="E37" s="460"/>
      <c r="F37" s="480">
        <f t="shared" si="4"/>
        <v>0</v>
      </c>
      <c r="G37" s="458"/>
      <c r="H37" s="459"/>
      <c r="I37" s="460"/>
      <c r="J37" s="480">
        <f t="shared" si="8"/>
        <v>0</v>
      </c>
      <c r="K37" s="458"/>
      <c r="L37" s="459"/>
      <c r="M37" s="460"/>
      <c r="N37" s="480">
        <f t="shared" si="9"/>
        <v>0</v>
      </c>
    </row>
    <row r="38" spans="1:14" ht="13.5" thickBot="1">
      <c r="A38" s="95" t="s">
        <v>29</v>
      </c>
      <c r="B38" s="282" t="s">
        <v>18</v>
      </c>
      <c r="C38" s="461">
        <f>SUM(C7+C8+C9+C14+C15+C16+C17+C18+C19+C20+C21+C22+C23+C24+C25+C26+C28+C30+C31+C32+C33+C34+C35+C37+C36+C27+C29)</f>
        <v>824.4740000000002</v>
      </c>
      <c r="D38" s="461">
        <f>SUM(D7+D8+D9+D14+D15+D16+D17+D18+D19+D20+D21+D22+D23+D24+D25+D26+D28+D30+D31+D32+D33+D34+D35+D37+D36+D27+D29)</f>
        <v>5936.939</v>
      </c>
      <c r="E38" s="477">
        <f>SUM(E7+E8+E9+E14+E15+E16+E17+E18+E19+E20+E21+E22+E23+E24+E25+E26+E28+E30+E31+E32+E33+E34+E35+E37+E36+E27+E29)</f>
        <v>0</v>
      </c>
      <c r="F38" s="484">
        <f>SUM(F7+F8+F9+F14+F15+F16+F17+F18+F19+F20+F21+F22+F23+F24+F25+F26+F28+F30+F31+F32+F33+F34+F35+F37+F36+F27+F29)</f>
        <v>6761.413</v>
      </c>
      <c r="G38" s="473">
        <f aca="true" t="shared" si="10" ref="G38:N38">SUM(G7+G8+G9+G14+G15+G16+G17+G18+G19+G20+G21+G22+G23+G24+G25+G26+G28+G30+G31+G32+G33+G34+G35+G37+G36+G27+G29)</f>
        <v>860.4465000000001</v>
      </c>
      <c r="H38" s="473">
        <f t="shared" si="10"/>
        <v>5694.899699999999</v>
      </c>
      <c r="I38" s="472">
        <f t="shared" si="10"/>
        <v>0</v>
      </c>
      <c r="J38" s="474">
        <f t="shared" si="10"/>
        <v>6555.346199999999</v>
      </c>
      <c r="K38" s="461">
        <f t="shared" si="10"/>
        <v>903.4679250000002</v>
      </c>
      <c r="L38" s="461">
        <f t="shared" si="10"/>
        <v>5979.644684999999</v>
      </c>
      <c r="M38" s="477">
        <f t="shared" si="10"/>
        <v>0</v>
      </c>
      <c r="N38" s="462">
        <f t="shared" si="10"/>
        <v>6883.112609999999</v>
      </c>
    </row>
    <row r="39" spans="1:14" ht="13.5" thickBot="1">
      <c r="A39" s="303" t="s">
        <v>51</v>
      </c>
      <c r="B39" s="304"/>
      <c r="C39" s="463"/>
      <c r="D39" s="464"/>
      <c r="E39" s="464"/>
      <c r="F39" s="485"/>
      <c r="G39" s="448"/>
      <c r="H39" s="449"/>
      <c r="I39" s="450"/>
      <c r="J39" s="480"/>
      <c r="K39" s="448"/>
      <c r="L39" s="449"/>
      <c r="M39" s="449"/>
      <c r="N39" s="480"/>
    </row>
    <row r="40" spans="1:14" ht="12.75">
      <c r="A40" s="65">
        <v>601</v>
      </c>
      <c r="B40" s="140" t="s">
        <v>114</v>
      </c>
      <c r="C40" s="453"/>
      <c r="D40" s="454"/>
      <c r="E40" s="454"/>
      <c r="F40" s="456">
        <f aca="true" t="shared" si="11" ref="F40:F54">SUM(C40:E40)</f>
        <v>0</v>
      </c>
      <c r="G40" s="458">
        <f aca="true" t="shared" si="12" ref="G40:G53">SUM(C40+C40*5%)</f>
        <v>0</v>
      </c>
      <c r="H40" s="458">
        <f aca="true" t="shared" si="13" ref="H40:H52">SUM(D40+D40*5%)</f>
        <v>0</v>
      </c>
      <c r="I40" s="458">
        <f aca="true" t="shared" si="14" ref="I40:I53">SUM(E40+E40*5%)</f>
        <v>0</v>
      </c>
      <c r="J40" s="456">
        <f aca="true" t="shared" si="15" ref="J40:J54">SUM(G40:I40)</f>
        <v>0</v>
      </c>
      <c r="K40" s="458">
        <f aca="true" t="shared" si="16" ref="K40:K53">SUM(G40+G40*5%)</f>
        <v>0</v>
      </c>
      <c r="L40" s="458">
        <f aca="true" t="shared" si="17" ref="L40:L53">SUM(H40+H40*5%)</f>
        <v>0</v>
      </c>
      <c r="M40" s="458">
        <f aca="true" t="shared" si="18" ref="M40:M53">SUM(I40+I40*5%)</f>
        <v>0</v>
      </c>
      <c r="N40" s="456">
        <f aca="true" t="shared" si="19" ref="N40:N54">SUM(K40:M40)</f>
        <v>0</v>
      </c>
    </row>
    <row r="41" spans="1:14" ht="12.75">
      <c r="A41" s="4">
        <v>602</v>
      </c>
      <c r="B41" s="129" t="s">
        <v>115</v>
      </c>
      <c r="C41" s="453"/>
      <c r="D41" s="454"/>
      <c r="E41" s="454"/>
      <c r="F41" s="456">
        <f t="shared" si="11"/>
        <v>0</v>
      </c>
      <c r="G41" s="458">
        <f t="shared" si="12"/>
        <v>0</v>
      </c>
      <c r="H41" s="458">
        <f t="shared" si="13"/>
        <v>0</v>
      </c>
      <c r="I41" s="458">
        <f t="shared" si="14"/>
        <v>0</v>
      </c>
      <c r="J41" s="456">
        <f t="shared" si="15"/>
        <v>0</v>
      </c>
      <c r="K41" s="458">
        <f t="shared" si="16"/>
        <v>0</v>
      </c>
      <c r="L41" s="458">
        <f t="shared" si="17"/>
        <v>0</v>
      </c>
      <c r="M41" s="458">
        <f t="shared" si="18"/>
        <v>0</v>
      </c>
      <c r="N41" s="456">
        <f t="shared" si="19"/>
        <v>0</v>
      </c>
    </row>
    <row r="42" spans="1:14" ht="12.75">
      <c r="A42" s="280">
        <v>603</v>
      </c>
      <c r="B42" s="278" t="s">
        <v>116</v>
      </c>
      <c r="C42" s="453">
        <v>3.6</v>
      </c>
      <c r="D42" s="454"/>
      <c r="E42" s="454"/>
      <c r="F42" s="456">
        <f t="shared" si="11"/>
        <v>3.6</v>
      </c>
      <c r="G42" s="458">
        <f t="shared" si="12"/>
        <v>3.7800000000000002</v>
      </c>
      <c r="H42" s="458">
        <f t="shared" si="13"/>
        <v>0</v>
      </c>
      <c r="I42" s="458">
        <f t="shared" si="14"/>
        <v>0</v>
      </c>
      <c r="J42" s="456">
        <f t="shared" si="15"/>
        <v>3.7800000000000002</v>
      </c>
      <c r="K42" s="458">
        <f t="shared" si="16"/>
        <v>3.9690000000000003</v>
      </c>
      <c r="L42" s="458">
        <f t="shared" si="17"/>
        <v>0</v>
      </c>
      <c r="M42" s="458">
        <f t="shared" si="18"/>
        <v>0</v>
      </c>
      <c r="N42" s="456">
        <f t="shared" si="19"/>
        <v>3.9690000000000003</v>
      </c>
    </row>
    <row r="43" spans="1:14" ht="12.75">
      <c r="A43" s="280">
        <v>609</v>
      </c>
      <c r="B43" s="278" t="s">
        <v>117</v>
      </c>
      <c r="C43" s="453">
        <v>199.49</v>
      </c>
      <c r="D43" s="454"/>
      <c r="E43" s="454"/>
      <c r="F43" s="456">
        <f t="shared" si="11"/>
        <v>199.49</v>
      </c>
      <c r="G43" s="458">
        <f t="shared" si="12"/>
        <v>209.46450000000002</v>
      </c>
      <c r="H43" s="458">
        <f t="shared" si="13"/>
        <v>0</v>
      </c>
      <c r="I43" s="458">
        <f t="shared" si="14"/>
        <v>0</v>
      </c>
      <c r="J43" s="456">
        <f t="shared" si="15"/>
        <v>209.46450000000002</v>
      </c>
      <c r="K43" s="458">
        <f t="shared" si="16"/>
        <v>219.93772500000003</v>
      </c>
      <c r="L43" s="458">
        <f t="shared" si="17"/>
        <v>0</v>
      </c>
      <c r="M43" s="458">
        <f t="shared" si="18"/>
        <v>0</v>
      </c>
      <c r="N43" s="456">
        <f t="shared" si="19"/>
        <v>219.93772500000003</v>
      </c>
    </row>
    <row r="44" spans="1:14" ht="12.75">
      <c r="A44" s="178">
        <v>609</v>
      </c>
      <c r="B44" s="129" t="s">
        <v>165</v>
      </c>
      <c r="C44" s="453"/>
      <c r="D44" s="454"/>
      <c r="E44" s="454"/>
      <c r="F44" s="456">
        <f t="shared" si="11"/>
        <v>0</v>
      </c>
      <c r="G44" s="458">
        <f t="shared" si="12"/>
        <v>0</v>
      </c>
      <c r="H44" s="458">
        <f t="shared" si="13"/>
        <v>0</v>
      </c>
      <c r="I44" s="458">
        <f t="shared" si="14"/>
        <v>0</v>
      </c>
      <c r="J44" s="456">
        <f t="shared" si="15"/>
        <v>0</v>
      </c>
      <c r="K44" s="458">
        <f t="shared" si="16"/>
        <v>0</v>
      </c>
      <c r="L44" s="458">
        <f t="shared" si="17"/>
        <v>0</v>
      </c>
      <c r="M44" s="458">
        <f t="shared" si="18"/>
        <v>0</v>
      </c>
      <c r="N44" s="456">
        <f t="shared" si="19"/>
        <v>0</v>
      </c>
    </row>
    <row r="45" spans="1:14" ht="12.75">
      <c r="A45" s="178">
        <v>641</v>
      </c>
      <c r="B45" s="129" t="s">
        <v>252</v>
      </c>
      <c r="C45" s="453"/>
      <c r="D45" s="454"/>
      <c r="E45" s="454"/>
      <c r="F45" s="456">
        <f t="shared" si="11"/>
        <v>0</v>
      </c>
      <c r="G45" s="458">
        <f t="shared" si="12"/>
        <v>0</v>
      </c>
      <c r="H45" s="458">
        <f t="shared" si="13"/>
        <v>0</v>
      </c>
      <c r="I45" s="458">
        <f t="shared" si="14"/>
        <v>0</v>
      </c>
      <c r="J45" s="456">
        <f t="shared" si="15"/>
        <v>0</v>
      </c>
      <c r="K45" s="458">
        <f t="shared" si="16"/>
        <v>0</v>
      </c>
      <c r="L45" s="458">
        <f t="shared" si="17"/>
        <v>0</v>
      </c>
      <c r="M45" s="458">
        <f t="shared" si="18"/>
        <v>0</v>
      </c>
      <c r="N45" s="456">
        <f t="shared" si="19"/>
        <v>0</v>
      </c>
    </row>
    <row r="46" spans="1:14" ht="12.75">
      <c r="A46" s="178">
        <v>643</v>
      </c>
      <c r="B46" s="129" t="s">
        <v>148</v>
      </c>
      <c r="C46" s="453"/>
      <c r="D46" s="454"/>
      <c r="E46" s="454"/>
      <c r="F46" s="456">
        <f t="shared" si="11"/>
        <v>0</v>
      </c>
      <c r="G46" s="458">
        <f t="shared" si="12"/>
        <v>0</v>
      </c>
      <c r="H46" s="458">
        <f t="shared" si="13"/>
        <v>0</v>
      </c>
      <c r="I46" s="458">
        <f t="shared" si="14"/>
        <v>0</v>
      </c>
      <c r="J46" s="456">
        <f t="shared" si="15"/>
        <v>0</v>
      </c>
      <c r="K46" s="458">
        <f t="shared" si="16"/>
        <v>0</v>
      </c>
      <c r="L46" s="458">
        <f t="shared" si="17"/>
        <v>0</v>
      </c>
      <c r="M46" s="458">
        <f t="shared" si="18"/>
        <v>0</v>
      </c>
      <c r="N46" s="456">
        <f t="shared" si="19"/>
        <v>0</v>
      </c>
    </row>
    <row r="47" spans="1:14" ht="12.75">
      <c r="A47" s="4">
        <v>644</v>
      </c>
      <c r="B47" s="19" t="s">
        <v>103</v>
      </c>
      <c r="C47" s="453"/>
      <c r="D47" s="454"/>
      <c r="E47" s="454"/>
      <c r="F47" s="456">
        <f t="shared" si="11"/>
        <v>0</v>
      </c>
      <c r="G47" s="458">
        <f t="shared" si="12"/>
        <v>0</v>
      </c>
      <c r="H47" s="458">
        <f t="shared" si="13"/>
        <v>0</v>
      </c>
      <c r="I47" s="458">
        <f t="shared" si="14"/>
        <v>0</v>
      </c>
      <c r="J47" s="456">
        <f t="shared" si="15"/>
        <v>0</v>
      </c>
      <c r="K47" s="458">
        <f t="shared" si="16"/>
        <v>0</v>
      </c>
      <c r="L47" s="458">
        <f t="shared" si="17"/>
        <v>0</v>
      </c>
      <c r="M47" s="458">
        <f t="shared" si="18"/>
        <v>0</v>
      </c>
      <c r="N47" s="456">
        <f t="shared" si="19"/>
        <v>0</v>
      </c>
    </row>
    <row r="48" spans="1:14" ht="12.75">
      <c r="A48" s="4">
        <v>646</v>
      </c>
      <c r="B48" s="19" t="s">
        <v>211</v>
      </c>
      <c r="C48" s="453"/>
      <c r="D48" s="454"/>
      <c r="E48" s="454"/>
      <c r="F48" s="456">
        <f t="shared" si="11"/>
        <v>0</v>
      </c>
      <c r="G48" s="458">
        <f t="shared" si="12"/>
        <v>0</v>
      </c>
      <c r="H48" s="458">
        <f t="shared" si="13"/>
        <v>0</v>
      </c>
      <c r="I48" s="458">
        <f t="shared" si="14"/>
        <v>0</v>
      </c>
      <c r="J48" s="456">
        <f t="shared" si="15"/>
        <v>0</v>
      </c>
      <c r="K48" s="458">
        <f t="shared" si="16"/>
        <v>0</v>
      </c>
      <c r="L48" s="458">
        <f t="shared" si="17"/>
        <v>0</v>
      </c>
      <c r="M48" s="458">
        <f t="shared" si="18"/>
        <v>0</v>
      </c>
      <c r="N48" s="456">
        <f t="shared" si="19"/>
        <v>0</v>
      </c>
    </row>
    <row r="49" spans="1:14" ht="12.75">
      <c r="A49" s="4">
        <v>648</v>
      </c>
      <c r="B49" s="278" t="s">
        <v>102</v>
      </c>
      <c r="C49" s="453">
        <v>5</v>
      </c>
      <c r="D49" s="454"/>
      <c r="E49" s="454"/>
      <c r="F49" s="456">
        <f t="shared" si="11"/>
        <v>5</v>
      </c>
      <c r="G49" s="458">
        <v>0</v>
      </c>
      <c r="H49" s="458">
        <f t="shared" si="13"/>
        <v>0</v>
      </c>
      <c r="I49" s="458">
        <f t="shared" si="14"/>
        <v>0</v>
      </c>
      <c r="J49" s="456">
        <f t="shared" si="15"/>
        <v>0</v>
      </c>
      <c r="K49" s="458">
        <f t="shared" si="16"/>
        <v>0</v>
      </c>
      <c r="L49" s="458">
        <f t="shared" si="17"/>
        <v>0</v>
      </c>
      <c r="M49" s="458">
        <f t="shared" si="18"/>
        <v>0</v>
      </c>
      <c r="N49" s="456">
        <f t="shared" si="19"/>
        <v>0</v>
      </c>
    </row>
    <row r="50" spans="1:14" ht="12.75">
      <c r="A50" s="4">
        <v>649</v>
      </c>
      <c r="B50" s="129" t="s">
        <v>118</v>
      </c>
      <c r="C50" s="453"/>
      <c r="D50" s="454"/>
      <c r="E50" s="454"/>
      <c r="F50" s="456">
        <f t="shared" si="11"/>
        <v>0</v>
      </c>
      <c r="G50" s="458">
        <f t="shared" si="12"/>
        <v>0</v>
      </c>
      <c r="H50" s="458">
        <f t="shared" si="13"/>
        <v>0</v>
      </c>
      <c r="I50" s="458">
        <f t="shared" si="14"/>
        <v>0</v>
      </c>
      <c r="J50" s="456">
        <f t="shared" si="15"/>
        <v>0</v>
      </c>
      <c r="K50" s="458">
        <f t="shared" si="16"/>
        <v>0</v>
      </c>
      <c r="L50" s="458">
        <f t="shared" si="17"/>
        <v>0</v>
      </c>
      <c r="M50" s="458">
        <f t="shared" si="18"/>
        <v>0</v>
      </c>
      <c r="N50" s="456">
        <f t="shared" si="19"/>
        <v>0</v>
      </c>
    </row>
    <row r="51" spans="1:14" ht="12.75">
      <c r="A51" s="307">
        <v>662</v>
      </c>
      <c r="B51" s="19" t="s">
        <v>181</v>
      </c>
      <c r="C51" s="453">
        <v>0.5</v>
      </c>
      <c r="D51" s="454"/>
      <c r="E51" s="454"/>
      <c r="F51" s="456">
        <f t="shared" si="11"/>
        <v>0.5</v>
      </c>
      <c r="G51" s="458">
        <f t="shared" si="12"/>
        <v>0.525</v>
      </c>
      <c r="H51" s="458">
        <f t="shared" si="13"/>
        <v>0</v>
      </c>
      <c r="I51" s="458">
        <f t="shared" si="14"/>
        <v>0</v>
      </c>
      <c r="J51" s="456">
        <f t="shared" si="15"/>
        <v>0.525</v>
      </c>
      <c r="K51" s="458">
        <f t="shared" si="16"/>
        <v>0.55125</v>
      </c>
      <c r="L51" s="458">
        <f t="shared" si="17"/>
        <v>0</v>
      </c>
      <c r="M51" s="458">
        <f t="shared" si="18"/>
        <v>0</v>
      </c>
      <c r="N51" s="456">
        <f t="shared" si="19"/>
        <v>0.55125</v>
      </c>
    </row>
    <row r="52" spans="1:14" ht="12.75">
      <c r="A52" s="4">
        <v>663</v>
      </c>
      <c r="B52" s="19" t="s">
        <v>119</v>
      </c>
      <c r="C52" s="453"/>
      <c r="D52" s="454"/>
      <c r="E52" s="454"/>
      <c r="F52" s="456">
        <f t="shared" si="11"/>
        <v>0</v>
      </c>
      <c r="G52" s="458">
        <f t="shared" si="12"/>
        <v>0</v>
      </c>
      <c r="H52" s="458">
        <f t="shared" si="13"/>
        <v>0</v>
      </c>
      <c r="I52" s="458">
        <f t="shared" si="14"/>
        <v>0</v>
      </c>
      <c r="J52" s="456">
        <f t="shared" si="15"/>
        <v>0</v>
      </c>
      <c r="K52" s="458">
        <f t="shared" si="16"/>
        <v>0</v>
      </c>
      <c r="L52" s="458">
        <f t="shared" si="17"/>
        <v>0</v>
      </c>
      <c r="M52" s="458">
        <f t="shared" si="18"/>
        <v>0</v>
      </c>
      <c r="N52" s="456">
        <f t="shared" si="19"/>
        <v>0</v>
      </c>
    </row>
    <row r="53" spans="1:14" ht="12.75">
      <c r="A53" s="178">
        <v>672</v>
      </c>
      <c r="B53" s="283" t="s">
        <v>156</v>
      </c>
      <c r="C53" s="453"/>
      <c r="D53" s="454">
        <v>513.225</v>
      </c>
      <c r="E53" s="454"/>
      <c r="F53" s="456">
        <f t="shared" si="11"/>
        <v>513.225</v>
      </c>
      <c r="G53" s="458">
        <f t="shared" si="12"/>
        <v>0</v>
      </c>
      <c r="H53" s="458">
        <v>0</v>
      </c>
      <c r="I53" s="458">
        <f t="shared" si="14"/>
        <v>0</v>
      </c>
      <c r="J53" s="456">
        <f t="shared" si="15"/>
        <v>0</v>
      </c>
      <c r="K53" s="458">
        <f t="shared" si="16"/>
        <v>0</v>
      </c>
      <c r="L53" s="458">
        <f t="shared" si="17"/>
        <v>0</v>
      </c>
      <c r="M53" s="458">
        <f t="shared" si="18"/>
        <v>0</v>
      </c>
      <c r="N53" s="456">
        <f t="shared" si="19"/>
        <v>0</v>
      </c>
    </row>
    <row r="54" spans="1:14" ht="13.5" customHeight="1" thickBot="1">
      <c r="A54" s="305">
        <v>672</v>
      </c>
      <c r="B54" s="306" t="s">
        <v>143</v>
      </c>
      <c r="C54" s="458">
        <v>615.88</v>
      </c>
      <c r="D54" s="459">
        <v>5423.714</v>
      </c>
      <c r="E54" s="459"/>
      <c r="F54" s="482">
        <f t="shared" si="11"/>
        <v>6039.594</v>
      </c>
      <c r="G54" s="458">
        <f>SUM(C54+C54*5%)</f>
        <v>646.674</v>
      </c>
      <c r="H54" s="458">
        <f>SUM(D54+D54*5%)</f>
        <v>5694.8997</v>
      </c>
      <c r="I54" s="458">
        <f>SUM(E54+E54*5%)</f>
        <v>0</v>
      </c>
      <c r="J54" s="482">
        <f t="shared" si="15"/>
        <v>6341.5737</v>
      </c>
      <c r="K54" s="458">
        <f>SUM(G54+G54*5%)</f>
        <v>679.0077</v>
      </c>
      <c r="L54" s="458">
        <f>SUM(H54+H54*5%)</f>
        <v>5979.644685</v>
      </c>
      <c r="M54" s="458">
        <f>SUM(I54+I54*5%)</f>
        <v>0</v>
      </c>
      <c r="N54" s="482">
        <f t="shared" si="19"/>
        <v>6658.652385</v>
      </c>
    </row>
    <row r="55" spans="1:14" ht="13.5" thickBot="1">
      <c r="A55" s="308" t="s">
        <v>29</v>
      </c>
      <c r="B55" s="309" t="s">
        <v>19</v>
      </c>
      <c r="C55" s="483">
        <f>SUM(C40:C54)</f>
        <v>824.47</v>
      </c>
      <c r="D55" s="483">
        <f>SUM(D40:D54)</f>
        <v>5936.939</v>
      </c>
      <c r="E55" s="483">
        <f>SUM(E40:E54)</f>
        <v>0</v>
      </c>
      <c r="F55" s="483">
        <f>SUM(F40:F54)</f>
        <v>6761.409</v>
      </c>
      <c r="G55" s="473">
        <f aca="true" t="shared" si="20" ref="G55:N55">SUM(G40:G54)</f>
        <v>860.4435</v>
      </c>
      <c r="H55" s="475">
        <f t="shared" si="20"/>
        <v>5694.8997</v>
      </c>
      <c r="I55" s="476">
        <f t="shared" si="20"/>
        <v>0</v>
      </c>
      <c r="J55" s="474">
        <f t="shared" si="20"/>
        <v>6555.3432</v>
      </c>
      <c r="K55" s="461">
        <f t="shared" si="20"/>
        <v>903.465675</v>
      </c>
      <c r="L55" s="468">
        <f t="shared" si="20"/>
        <v>5979.644685</v>
      </c>
      <c r="M55" s="468">
        <f t="shared" si="20"/>
        <v>0</v>
      </c>
      <c r="N55" s="462">
        <f t="shared" si="20"/>
        <v>6883.110360000001</v>
      </c>
    </row>
    <row r="56" spans="1:14" ht="15.75" thickBot="1">
      <c r="A56" s="161"/>
      <c r="B56" s="284" t="s">
        <v>255</v>
      </c>
      <c r="C56" s="486">
        <f>SUM(C55-C38)</f>
        <v>-0.004000000000132786</v>
      </c>
      <c r="D56" s="487">
        <f>SUM(D55-D38)</f>
        <v>0</v>
      </c>
      <c r="E56" s="487">
        <f>SUM(E55-E38)</f>
        <v>0</v>
      </c>
      <c r="F56" s="488">
        <f>SUM(F55-F38)</f>
        <v>-0.0039999999999054126</v>
      </c>
      <c r="G56" s="486">
        <f aca="true" t="shared" si="21" ref="G56:N56">SUM(G55-G38)</f>
        <v>-0.003000000000156433</v>
      </c>
      <c r="H56" s="487">
        <f t="shared" si="21"/>
        <v>9.094947017729282E-13</v>
      </c>
      <c r="I56" s="489">
        <f t="shared" si="21"/>
        <v>0</v>
      </c>
      <c r="J56" s="488">
        <f t="shared" si="21"/>
        <v>-0.002999999998792191</v>
      </c>
      <c r="K56" s="486">
        <f t="shared" si="21"/>
        <v>-0.002250000000117325</v>
      </c>
      <c r="L56" s="487">
        <f t="shared" si="21"/>
        <v>9.094947017729282E-13</v>
      </c>
      <c r="M56" s="487">
        <f t="shared" si="21"/>
        <v>0</v>
      </c>
      <c r="N56" s="488">
        <f t="shared" si="21"/>
        <v>-0.002249999998639396</v>
      </c>
    </row>
    <row r="57" spans="1:10" ht="9.75" customHeight="1" thickBot="1">
      <c r="A57" s="96"/>
      <c r="B57" s="39"/>
      <c r="C57" s="39"/>
      <c r="D57" s="39"/>
      <c r="E57" s="39"/>
      <c r="F57" s="39"/>
      <c r="G57" s="37"/>
      <c r="H57" s="96"/>
      <c r="I57" s="96"/>
      <c r="J57" s="96"/>
    </row>
    <row r="58" spans="1:14" ht="15.75" thickBot="1">
      <c r="A58" s="96"/>
      <c r="B58" s="39" t="s">
        <v>193</v>
      </c>
      <c r="C58" s="492"/>
      <c r="D58" s="493"/>
      <c r="E58" s="493"/>
      <c r="F58" s="494"/>
      <c r="G58" s="490"/>
      <c r="H58" s="495"/>
      <c r="I58" s="495"/>
      <c r="J58" s="496"/>
      <c r="K58" s="497"/>
      <c r="L58" s="495"/>
      <c r="M58" s="495"/>
      <c r="N58" s="496"/>
    </row>
    <row r="59" spans="1:14" ht="8.25" customHeight="1" thickBot="1">
      <c r="A59" s="96"/>
      <c r="B59" s="39"/>
      <c r="C59" s="498"/>
      <c r="D59" s="498"/>
      <c r="E59" s="498"/>
      <c r="F59" s="498"/>
      <c r="G59" s="491"/>
      <c r="H59" s="499"/>
      <c r="I59" s="499"/>
      <c r="J59" s="499"/>
      <c r="K59" s="499"/>
      <c r="L59" s="499"/>
      <c r="M59" s="499"/>
      <c r="N59" s="499"/>
    </row>
    <row r="60" spans="1:14" ht="15.75" thickBot="1">
      <c r="A60" s="96"/>
      <c r="B60" s="39" t="s">
        <v>158</v>
      </c>
      <c r="C60" s="492">
        <v>1.068</v>
      </c>
      <c r="D60" s="493"/>
      <c r="E60" s="493"/>
      <c r="F60" s="500">
        <f>SUM(C60:E60)</f>
        <v>1.068</v>
      </c>
      <c r="G60" s="553">
        <v>1.068</v>
      </c>
      <c r="H60" s="554"/>
      <c r="I60" s="555"/>
      <c r="J60" s="556">
        <f>SUM(G60:I60)</f>
        <v>1.068</v>
      </c>
      <c r="K60" s="557">
        <v>1.068</v>
      </c>
      <c r="L60" s="554"/>
      <c r="M60" s="554"/>
      <c r="N60" s="556">
        <f>SUM(K60:M60)</f>
        <v>1.068</v>
      </c>
    </row>
    <row r="61" spans="2:9" ht="8.25" customHeight="1">
      <c r="B61" s="39"/>
      <c r="C61" s="39"/>
      <c r="D61" s="39"/>
      <c r="E61" s="39"/>
      <c r="F61" s="39"/>
      <c r="G61" s="96"/>
      <c r="H61" s="96"/>
      <c r="I61" s="37"/>
    </row>
    <row r="62" spans="2:12" ht="12.75">
      <c r="B62" s="41" t="s">
        <v>52</v>
      </c>
      <c r="C62" s="544">
        <v>45184</v>
      </c>
      <c r="D62" s="41"/>
      <c r="E62" s="41"/>
      <c r="F62" s="41"/>
      <c r="G62" s="41"/>
      <c r="H62" s="41" t="s">
        <v>132</v>
      </c>
      <c r="I62" s="41"/>
      <c r="L62" t="s">
        <v>299</v>
      </c>
    </row>
    <row r="63" spans="2:12" ht="12.75" customHeight="1">
      <c r="B63" s="41"/>
      <c r="C63" s="41"/>
      <c r="D63" s="41"/>
      <c r="E63" s="41"/>
      <c r="F63" s="41"/>
      <c r="G63" s="41"/>
      <c r="H63" s="41"/>
      <c r="I63" s="41"/>
      <c r="L63" t="s">
        <v>300</v>
      </c>
    </row>
    <row r="64" spans="2:9" ht="12.75">
      <c r="B64" s="41" t="s">
        <v>53</v>
      </c>
      <c r="C64" s="41"/>
      <c r="D64" s="41"/>
      <c r="E64" s="41"/>
      <c r="F64" s="41"/>
      <c r="G64" s="41"/>
      <c r="H64" s="64" t="s">
        <v>149</v>
      </c>
      <c r="I64" s="41"/>
    </row>
    <row r="68" ht="12.75">
      <c r="M68" t="s">
        <v>271</v>
      </c>
    </row>
    <row r="69" spans="1:14" ht="15.75">
      <c r="A69" s="735" t="s">
        <v>287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</row>
    <row r="70" spans="1:9" s="1" customFormat="1" ht="13.5" thickBot="1">
      <c r="A70" s="14" t="s">
        <v>0</v>
      </c>
      <c r="C70" s="41" t="s">
        <v>298</v>
      </c>
      <c r="G70" s="14"/>
      <c r="H70" s="14"/>
      <c r="I70" s="14"/>
    </row>
    <row r="71" spans="1:14" s="1" customFormat="1" ht="13.5" thickBot="1">
      <c r="A71" s="433" t="s">
        <v>45</v>
      </c>
      <c r="B71" s="434"/>
      <c r="C71" s="738" t="s">
        <v>283</v>
      </c>
      <c r="D71" s="739"/>
      <c r="E71" s="739"/>
      <c r="F71" s="740"/>
      <c r="G71" s="736" t="s">
        <v>288</v>
      </c>
      <c r="H71" s="736"/>
      <c r="I71" s="736"/>
      <c r="J71" s="737"/>
      <c r="K71" s="732" t="s">
        <v>289</v>
      </c>
      <c r="L71" s="733"/>
      <c r="M71" s="733"/>
      <c r="N71" s="734"/>
    </row>
    <row r="72" spans="1:14" ht="24.75" thickBot="1">
      <c r="A72" s="435" t="s">
        <v>39</v>
      </c>
      <c r="B72" s="436" t="s">
        <v>46</v>
      </c>
      <c r="C72" s="405" t="s">
        <v>126</v>
      </c>
      <c r="D72" s="396" t="s">
        <v>257</v>
      </c>
      <c r="E72" s="400" t="s">
        <v>3</v>
      </c>
      <c r="F72" s="401" t="s">
        <v>93</v>
      </c>
      <c r="G72" s="406" t="s">
        <v>126</v>
      </c>
      <c r="H72" s="397" t="s">
        <v>253</v>
      </c>
      <c r="I72" s="402" t="s">
        <v>3</v>
      </c>
      <c r="J72" s="390" t="s">
        <v>93</v>
      </c>
      <c r="K72" s="407" t="s">
        <v>126</v>
      </c>
      <c r="L72" s="398" t="s">
        <v>253</v>
      </c>
      <c r="M72" s="403" t="s">
        <v>3</v>
      </c>
      <c r="N72" s="399" t="s">
        <v>93</v>
      </c>
    </row>
    <row r="73" spans="1:14" ht="19.5" customHeight="1">
      <c r="A73" s="437" t="s">
        <v>29</v>
      </c>
      <c r="B73" s="438" t="s">
        <v>18</v>
      </c>
      <c r="C73" s="501">
        <f>SUM(C54)</f>
        <v>615.88</v>
      </c>
      <c r="D73" s="502">
        <f>SUM(C38+D38-C54)</f>
        <v>6145.533</v>
      </c>
      <c r="E73" s="503">
        <f aca="true" t="shared" si="22" ref="E73:N73">SUM(E38)</f>
        <v>0</v>
      </c>
      <c r="F73" s="504">
        <f t="shared" si="22"/>
        <v>6761.413</v>
      </c>
      <c r="G73" s="501">
        <f>SUM(G54)</f>
        <v>646.674</v>
      </c>
      <c r="H73" s="502">
        <f>SUM(G38+H38-G54)</f>
        <v>5908.672199999999</v>
      </c>
      <c r="I73" s="503">
        <f t="shared" si="22"/>
        <v>0</v>
      </c>
      <c r="J73" s="504">
        <f t="shared" si="22"/>
        <v>6555.346199999999</v>
      </c>
      <c r="K73" s="501">
        <f>SUM(K54)</f>
        <v>679.0077</v>
      </c>
      <c r="L73" s="502">
        <f>SUM(K38+L38-K54)</f>
        <v>6204.104909999999</v>
      </c>
      <c r="M73" s="505">
        <f t="shared" si="22"/>
        <v>0</v>
      </c>
      <c r="N73" s="504">
        <f t="shared" si="22"/>
        <v>6883.112609999999</v>
      </c>
    </row>
    <row r="74" spans="1:14" ht="19.5" customHeight="1" thickBot="1">
      <c r="A74" s="439" t="s">
        <v>29</v>
      </c>
      <c r="B74" s="440" t="s">
        <v>19</v>
      </c>
      <c r="C74" s="506">
        <f>SUM(C54)</f>
        <v>615.88</v>
      </c>
      <c r="D74" s="507">
        <f>SUM(C55+D55-C54)</f>
        <v>6145.529</v>
      </c>
      <c r="E74" s="508">
        <f aca="true" t="shared" si="23" ref="E74:N74">SUM(E55)</f>
        <v>0</v>
      </c>
      <c r="F74" s="509">
        <f t="shared" si="23"/>
        <v>6761.409</v>
      </c>
      <c r="G74" s="506">
        <f>SUM(G54)</f>
        <v>646.674</v>
      </c>
      <c r="H74" s="507">
        <f>SUM(G55+H55-G54)</f>
        <v>5908.6692</v>
      </c>
      <c r="I74" s="508">
        <f t="shared" si="23"/>
        <v>0</v>
      </c>
      <c r="J74" s="509">
        <f t="shared" si="23"/>
        <v>6555.3432</v>
      </c>
      <c r="K74" s="506">
        <f>SUM(K54)</f>
        <v>679.0077</v>
      </c>
      <c r="L74" s="507">
        <f>SUM(K55+L55-K54)</f>
        <v>6204.1026600000005</v>
      </c>
      <c r="M74" s="510">
        <f t="shared" si="23"/>
        <v>0</v>
      </c>
      <c r="N74" s="509">
        <f t="shared" si="23"/>
        <v>6883.110360000001</v>
      </c>
    </row>
    <row r="75" spans="1:14" ht="19.5" customHeight="1" thickBot="1">
      <c r="A75" s="441"/>
      <c r="B75" s="442" t="s">
        <v>255</v>
      </c>
      <c r="C75" s="511">
        <f aca="true" t="shared" si="24" ref="C75:N75">SUM(C74-C73)</f>
        <v>0</v>
      </c>
      <c r="D75" s="470">
        <f t="shared" si="24"/>
        <v>-0.0039999999999054126</v>
      </c>
      <c r="E75" s="512">
        <f t="shared" si="24"/>
        <v>0</v>
      </c>
      <c r="F75" s="471">
        <f t="shared" si="24"/>
        <v>-0.0039999999999054126</v>
      </c>
      <c r="G75" s="511">
        <f t="shared" si="24"/>
        <v>0</v>
      </c>
      <c r="H75" s="470">
        <f t="shared" si="24"/>
        <v>-0.002999999998792191</v>
      </c>
      <c r="I75" s="512">
        <f t="shared" si="24"/>
        <v>0</v>
      </c>
      <c r="J75" s="471">
        <f t="shared" si="24"/>
        <v>-0.002999999998792191</v>
      </c>
      <c r="K75" s="511">
        <f t="shared" si="24"/>
        <v>0</v>
      </c>
      <c r="L75" s="470">
        <f t="shared" si="24"/>
        <v>-0.002249999998639396</v>
      </c>
      <c r="M75" s="513">
        <f t="shared" si="24"/>
        <v>0</v>
      </c>
      <c r="N75" s="471">
        <f t="shared" si="24"/>
        <v>-0.002249999998639396</v>
      </c>
    </row>
    <row r="76" spans="3:14" ht="13.5" thickBot="1"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</row>
    <row r="77" spans="2:14" ht="13.5" thickBot="1">
      <c r="B77" s="14" t="s">
        <v>193</v>
      </c>
      <c r="C77" s="492"/>
      <c r="D77" s="493"/>
      <c r="E77" s="493"/>
      <c r="F77" s="500"/>
      <c r="G77" s="490"/>
      <c r="H77" s="495"/>
      <c r="I77" s="495"/>
      <c r="J77" s="496"/>
      <c r="K77" s="497"/>
      <c r="L77" s="495"/>
      <c r="M77" s="495"/>
      <c r="N77" s="496"/>
    </row>
    <row r="78" spans="2:14" ht="13.5" thickBot="1">
      <c r="B78" s="14"/>
      <c r="C78" s="498"/>
      <c r="D78" s="498"/>
      <c r="E78" s="498"/>
      <c r="F78" s="498"/>
      <c r="G78" s="491"/>
      <c r="H78" s="499"/>
      <c r="I78" s="499"/>
      <c r="J78" s="499"/>
      <c r="K78" s="499"/>
      <c r="L78" s="499"/>
      <c r="M78" s="499"/>
      <c r="N78" s="499"/>
    </row>
    <row r="79" spans="2:14" ht="13.5" thickBot="1">
      <c r="B79" s="14" t="s">
        <v>158</v>
      </c>
      <c r="C79" s="492">
        <v>1.068</v>
      </c>
      <c r="D79" s="493"/>
      <c r="E79" s="493"/>
      <c r="F79" s="500">
        <f>SUM(C79:E79)</f>
        <v>1.068</v>
      </c>
      <c r="G79" s="553">
        <v>1.068</v>
      </c>
      <c r="H79" s="554"/>
      <c r="I79" s="555"/>
      <c r="J79" s="556">
        <f>SUM(G79:I79)</f>
        <v>1.068</v>
      </c>
      <c r="K79" s="557">
        <v>1.068</v>
      </c>
      <c r="L79" s="554"/>
      <c r="M79" s="554"/>
      <c r="N79" s="556">
        <f>SUM(K79:M79)</f>
        <v>1.068</v>
      </c>
    </row>
    <row r="80" spans="2:11" ht="12.75">
      <c r="B80" s="14"/>
      <c r="C80" s="14"/>
      <c r="D80" s="14"/>
      <c r="E80" s="14"/>
      <c r="F80" s="14"/>
      <c r="G80" s="1"/>
      <c r="H80" s="1"/>
      <c r="I80" s="443"/>
      <c r="J80" s="1"/>
      <c r="K80" s="1"/>
    </row>
    <row r="81" spans="2:12" ht="12.75">
      <c r="B81" s="14" t="s">
        <v>52</v>
      </c>
      <c r="C81" s="545">
        <v>45184</v>
      </c>
      <c r="D81" s="14"/>
      <c r="E81" s="14"/>
      <c r="F81" s="14"/>
      <c r="G81" s="14"/>
      <c r="H81" s="14" t="s">
        <v>132</v>
      </c>
      <c r="I81" s="14"/>
      <c r="J81" s="1"/>
      <c r="K81" s="1"/>
      <c r="L81" t="s">
        <v>299</v>
      </c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"/>
      <c r="K82" s="1"/>
      <c r="L82" t="s">
        <v>300</v>
      </c>
    </row>
    <row r="83" spans="2:11" ht="12.75">
      <c r="B83" s="14" t="s">
        <v>53</v>
      </c>
      <c r="C83" s="14"/>
      <c r="D83" s="14"/>
      <c r="E83" s="14"/>
      <c r="F83" s="14"/>
      <c r="G83" s="14"/>
      <c r="H83" s="14" t="s">
        <v>149</v>
      </c>
      <c r="I83" s="14"/>
      <c r="J83" s="1"/>
      <c r="K83" s="1"/>
    </row>
  </sheetData>
  <sheetProtection/>
  <mergeCells count="8">
    <mergeCell ref="K5:N5"/>
    <mergeCell ref="A3:N3"/>
    <mergeCell ref="G5:J5"/>
    <mergeCell ref="C5:F5"/>
    <mergeCell ref="A69:N69"/>
    <mergeCell ref="C71:F71"/>
    <mergeCell ref="G71:J71"/>
    <mergeCell ref="K71:N7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8"/>
  <sheetViews>
    <sheetView workbookViewId="0" topLeftCell="A1">
      <selection activeCell="A3" sqref="A3:R3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11.00390625" style="0" customWidth="1"/>
    <col min="4" max="4" width="9.875" style="0" customWidth="1"/>
    <col min="5" max="5" width="10.875" style="0" customWidth="1"/>
    <col min="6" max="6" width="10.125" style="0" customWidth="1"/>
    <col min="7" max="7" width="9.875" style="0" customWidth="1"/>
    <col min="8" max="8" width="9.75390625" style="0" customWidth="1"/>
    <col min="9" max="9" width="12.625" style="0" customWidth="1"/>
    <col min="10" max="10" width="12.375" style="0" customWidth="1"/>
    <col min="11" max="11" width="10.375" style="0" customWidth="1"/>
    <col min="12" max="12" width="9.125" style="0" customWidth="1"/>
    <col min="13" max="13" width="10.25390625" style="0" customWidth="1"/>
    <col min="14" max="14" width="12.375" style="0" customWidth="1"/>
    <col min="15" max="15" width="10.375" style="0" customWidth="1"/>
    <col min="16" max="17" width="10.00390625" style="0" customWidth="1"/>
    <col min="18" max="18" width="12.875" style="0" customWidth="1"/>
    <col min="19" max="19" width="15.75390625" style="0" customWidth="1"/>
    <col min="20" max="20" width="10.125" style="0" customWidth="1"/>
    <col min="21" max="21" width="16.25390625" style="0" customWidth="1"/>
    <col min="22" max="22" width="12.875" style="0" customWidth="1"/>
  </cols>
  <sheetData>
    <row r="1" ht="12.75">
      <c r="Q1" s="13" t="s">
        <v>268</v>
      </c>
    </row>
    <row r="2" spans="18:22" ht="12.75">
      <c r="R2" s="13"/>
      <c r="V2" s="13"/>
    </row>
    <row r="3" spans="1:22" ht="15.75">
      <c r="A3" s="735" t="s">
        <v>294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137"/>
      <c r="T3" s="137"/>
      <c r="U3" s="137"/>
      <c r="V3" s="137"/>
    </row>
    <row r="4" spans="1:17" ht="13.5" thickBot="1">
      <c r="A4" s="14" t="s">
        <v>0</v>
      </c>
      <c r="C4" s="41" t="s">
        <v>298</v>
      </c>
      <c r="O4" s="14"/>
      <c r="P4" s="14"/>
      <c r="Q4" s="14"/>
    </row>
    <row r="5" spans="1:18" ht="13.5" thickBot="1">
      <c r="A5" s="14"/>
      <c r="C5" s="741" t="s">
        <v>292</v>
      </c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3"/>
      <c r="O5" s="744" t="s">
        <v>290</v>
      </c>
      <c r="P5" s="745"/>
      <c r="Q5" s="745"/>
      <c r="R5" s="746"/>
    </row>
    <row r="6" spans="1:18" ht="13.5" thickBot="1">
      <c r="A6" s="162" t="s">
        <v>45</v>
      </c>
      <c r="B6" s="163"/>
      <c r="C6" s="750" t="s">
        <v>259</v>
      </c>
      <c r="D6" s="751"/>
      <c r="E6" s="751"/>
      <c r="F6" s="752"/>
      <c r="G6" s="751" t="s">
        <v>293</v>
      </c>
      <c r="H6" s="751"/>
      <c r="I6" s="751"/>
      <c r="J6" s="752"/>
      <c r="K6" s="751" t="s">
        <v>276</v>
      </c>
      <c r="L6" s="751"/>
      <c r="M6" s="751"/>
      <c r="N6" s="752"/>
      <c r="O6" s="747"/>
      <c r="P6" s="748"/>
      <c r="Q6" s="748"/>
      <c r="R6" s="749"/>
    </row>
    <row r="7" spans="1:18" ht="24.75" thickBot="1">
      <c r="A7" s="410" t="s">
        <v>39</v>
      </c>
      <c r="B7" s="408" t="s">
        <v>46</v>
      </c>
      <c r="C7" s="17" t="s">
        <v>256</v>
      </c>
      <c r="D7" s="389" t="s">
        <v>257</v>
      </c>
      <c r="E7" s="388" t="s">
        <v>3</v>
      </c>
      <c r="F7" s="128" t="s">
        <v>269</v>
      </c>
      <c r="G7" s="17" t="s">
        <v>256</v>
      </c>
      <c r="H7" s="389" t="s">
        <v>257</v>
      </c>
      <c r="I7" s="388" t="s">
        <v>3</v>
      </c>
      <c r="J7" s="128" t="s">
        <v>269</v>
      </c>
      <c r="K7" s="17" t="s">
        <v>256</v>
      </c>
      <c r="L7" s="389" t="s">
        <v>257</v>
      </c>
      <c r="M7" s="388" t="s">
        <v>3</v>
      </c>
      <c r="N7" s="128" t="s">
        <v>269</v>
      </c>
      <c r="O7" s="385" t="s">
        <v>256</v>
      </c>
      <c r="P7" s="387" t="s">
        <v>257</v>
      </c>
      <c r="Q7" s="386" t="s">
        <v>258</v>
      </c>
      <c r="R7" s="392" t="s">
        <v>269</v>
      </c>
    </row>
    <row r="8" spans="1:18" ht="12.75">
      <c r="A8" s="24">
        <v>501</v>
      </c>
      <c r="B8" s="412" t="s">
        <v>4</v>
      </c>
      <c r="C8" s="448">
        <v>76.71</v>
      </c>
      <c r="D8" s="449"/>
      <c r="E8" s="450"/>
      <c r="F8" s="451">
        <f>SUM(C8:E8)</f>
        <v>76.71</v>
      </c>
      <c r="G8" s="448">
        <v>76.71</v>
      </c>
      <c r="H8" s="449"/>
      <c r="I8" s="450"/>
      <c r="J8" s="451">
        <f>SUM(G8:I8)</f>
        <v>76.71</v>
      </c>
      <c r="K8" s="448">
        <v>76.71</v>
      </c>
      <c r="L8" s="449"/>
      <c r="M8" s="450"/>
      <c r="N8" s="451">
        <f>SUM(K8:M8)</f>
        <v>76.71</v>
      </c>
      <c r="O8" s="448">
        <v>70.38</v>
      </c>
      <c r="P8" s="449"/>
      <c r="Q8" s="450"/>
      <c r="R8" s="452">
        <f>SUM(O8:Q8)</f>
        <v>70.38</v>
      </c>
    </row>
    <row r="9" spans="1:18" ht="12.75">
      <c r="A9" s="25">
        <v>501</v>
      </c>
      <c r="B9" s="176" t="s">
        <v>47</v>
      </c>
      <c r="C9" s="453"/>
      <c r="D9" s="454"/>
      <c r="E9" s="455"/>
      <c r="F9" s="452">
        <f>SUM(C9:E9)</f>
        <v>0</v>
      </c>
      <c r="G9" s="453"/>
      <c r="H9" s="454"/>
      <c r="I9" s="455"/>
      <c r="J9" s="452">
        <f>SUM(G9:I9)</f>
        <v>0</v>
      </c>
      <c r="K9" s="453"/>
      <c r="L9" s="454"/>
      <c r="M9" s="455"/>
      <c r="N9" s="452">
        <f>SUM(K9:M9)</f>
        <v>0</v>
      </c>
      <c r="O9" s="453"/>
      <c r="P9" s="454"/>
      <c r="Q9" s="455"/>
      <c r="R9" s="452">
        <f>SUM(O9:Q9)</f>
        <v>0</v>
      </c>
    </row>
    <row r="10" spans="1:18" ht="12.75">
      <c r="A10" s="25">
        <v>502</v>
      </c>
      <c r="B10" s="414" t="s">
        <v>107</v>
      </c>
      <c r="C10" s="453">
        <f>SUM(C11:C14)</f>
        <v>346</v>
      </c>
      <c r="D10" s="454">
        <f aca="true" t="shared" si="0" ref="D10:J10">SUM(D11:D14)</f>
        <v>0</v>
      </c>
      <c r="E10" s="455">
        <f t="shared" si="0"/>
        <v>0</v>
      </c>
      <c r="F10" s="456">
        <f t="shared" si="0"/>
        <v>346</v>
      </c>
      <c r="G10" s="453">
        <f>SUM(G11:G14)</f>
        <v>318.5</v>
      </c>
      <c r="H10" s="454">
        <f>SUM(H11:H14)</f>
        <v>0</v>
      </c>
      <c r="I10" s="455">
        <f>SUM(I11:I14)</f>
        <v>0</v>
      </c>
      <c r="J10" s="456">
        <f t="shared" si="0"/>
        <v>318.5</v>
      </c>
      <c r="K10" s="453">
        <f aca="true" t="shared" si="1" ref="K10:R10">SUM(K11:K14)</f>
        <v>318.5</v>
      </c>
      <c r="L10" s="454">
        <f t="shared" si="1"/>
        <v>0</v>
      </c>
      <c r="M10" s="455">
        <f t="shared" si="1"/>
        <v>0</v>
      </c>
      <c r="N10" s="456">
        <f t="shared" si="1"/>
        <v>318.5</v>
      </c>
      <c r="O10" s="453">
        <f t="shared" si="1"/>
        <v>365</v>
      </c>
      <c r="P10" s="454">
        <f t="shared" si="1"/>
        <v>0</v>
      </c>
      <c r="Q10" s="455">
        <f t="shared" si="1"/>
        <v>0</v>
      </c>
      <c r="R10" s="456">
        <f t="shared" si="1"/>
        <v>365</v>
      </c>
    </row>
    <row r="11" spans="1:18" ht="12.75">
      <c r="A11" s="423" t="s">
        <v>44</v>
      </c>
      <c r="B11" s="414" t="s">
        <v>84</v>
      </c>
      <c r="C11" s="453">
        <v>80</v>
      </c>
      <c r="D11" s="454"/>
      <c r="E11" s="455"/>
      <c r="F11" s="452">
        <f aca="true" t="shared" si="2" ref="F11:F38">SUM(C11:E11)</f>
        <v>80</v>
      </c>
      <c r="G11" s="453">
        <v>80</v>
      </c>
      <c r="H11" s="454"/>
      <c r="I11" s="455"/>
      <c r="J11" s="452">
        <f aca="true" t="shared" si="3" ref="J11:J38">SUM(G11:I11)</f>
        <v>80</v>
      </c>
      <c r="K11" s="453">
        <v>80</v>
      </c>
      <c r="L11" s="454"/>
      <c r="M11" s="455"/>
      <c r="N11" s="452">
        <f aca="true" t="shared" si="4" ref="N11:N38">SUM(K11:M11)</f>
        <v>80</v>
      </c>
      <c r="O11" s="453">
        <v>105</v>
      </c>
      <c r="P11" s="454"/>
      <c r="Q11" s="455"/>
      <c r="R11" s="452">
        <f aca="true" t="shared" si="5" ref="R11:R38">SUM(O11:Q11)</f>
        <v>105</v>
      </c>
    </row>
    <row r="12" spans="1:18" ht="12.75">
      <c r="A12" s="25"/>
      <c r="B12" s="176" t="s">
        <v>48</v>
      </c>
      <c r="C12" s="453">
        <v>45</v>
      </c>
      <c r="D12" s="454"/>
      <c r="E12" s="455"/>
      <c r="F12" s="452">
        <f t="shared" si="2"/>
        <v>45</v>
      </c>
      <c r="G12" s="453">
        <v>45</v>
      </c>
      <c r="H12" s="454"/>
      <c r="I12" s="455"/>
      <c r="J12" s="452">
        <f t="shared" si="3"/>
        <v>45</v>
      </c>
      <c r="K12" s="453">
        <v>45</v>
      </c>
      <c r="L12" s="454"/>
      <c r="M12" s="455"/>
      <c r="N12" s="452">
        <f t="shared" si="4"/>
        <v>45</v>
      </c>
      <c r="O12" s="453">
        <v>45</v>
      </c>
      <c r="P12" s="454"/>
      <c r="Q12" s="455"/>
      <c r="R12" s="452">
        <f t="shared" si="5"/>
        <v>45</v>
      </c>
    </row>
    <row r="13" spans="1:18" ht="12.75">
      <c r="A13" s="25"/>
      <c r="B13" s="176" t="s">
        <v>49</v>
      </c>
      <c r="C13" s="453">
        <v>21</v>
      </c>
      <c r="D13" s="454"/>
      <c r="E13" s="455"/>
      <c r="F13" s="452">
        <f t="shared" si="2"/>
        <v>21</v>
      </c>
      <c r="G13" s="453">
        <v>21</v>
      </c>
      <c r="H13" s="454"/>
      <c r="I13" s="455"/>
      <c r="J13" s="452">
        <f t="shared" si="3"/>
        <v>21</v>
      </c>
      <c r="K13" s="453">
        <v>21</v>
      </c>
      <c r="L13" s="454"/>
      <c r="M13" s="455"/>
      <c r="N13" s="452">
        <f t="shared" si="4"/>
        <v>21</v>
      </c>
      <c r="O13" s="453">
        <v>20</v>
      </c>
      <c r="P13" s="454"/>
      <c r="Q13" s="455"/>
      <c r="R13" s="452">
        <f t="shared" si="5"/>
        <v>20</v>
      </c>
    </row>
    <row r="14" spans="1:18" ht="12.75">
      <c r="A14" s="25"/>
      <c r="B14" s="414" t="s">
        <v>50</v>
      </c>
      <c r="C14" s="453">
        <v>200</v>
      </c>
      <c r="D14" s="454"/>
      <c r="E14" s="455"/>
      <c r="F14" s="452">
        <f t="shared" si="2"/>
        <v>200</v>
      </c>
      <c r="G14" s="453">
        <v>172.5</v>
      </c>
      <c r="H14" s="454"/>
      <c r="I14" s="455"/>
      <c r="J14" s="452">
        <f t="shared" si="3"/>
        <v>172.5</v>
      </c>
      <c r="K14" s="453">
        <v>172.5</v>
      </c>
      <c r="L14" s="454"/>
      <c r="M14" s="455"/>
      <c r="N14" s="452">
        <f t="shared" si="4"/>
        <v>172.5</v>
      </c>
      <c r="O14" s="453">
        <v>195</v>
      </c>
      <c r="P14" s="454"/>
      <c r="Q14" s="455"/>
      <c r="R14" s="452">
        <f t="shared" si="5"/>
        <v>195</v>
      </c>
    </row>
    <row r="15" spans="1:18" ht="12.75">
      <c r="A15" s="25">
        <v>511</v>
      </c>
      <c r="B15" s="176" t="s">
        <v>6</v>
      </c>
      <c r="C15" s="453">
        <v>47.6</v>
      </c>
      <c r="D15" s="454"/>
      <c r="E15" s="455"/>
      <c r="F15" s="452">
        <f t="shared" si="2"/>
        <v>47.6</v>
      </c>
      <c r="G15" s="453">
        <v>232.21</v>
      </c>
      <c r="H15" s="454"/>
      <c r="I15" s="455"/>
      <c r="J15" s="452">
        <f t="shared" si="3"/>
        <v>232.21</v>
      </c>
      <c r="K15" s="453">
        <v>232.21</v>
      </c>
      <c r="L15" s="454"/>
      <c r="M15" s="455"/>
      <c r="N15" s="452">
        <f t="shared" si="4"/>
        <v>232.21</v>
      </c>
      <c r="O15" s="453">
        <v>47.42</v>
      </c>
      <c r="P15" s="454"/>
      <c r="Q15" s="455"/>
      <c r="R15" s="452">
        <f t="shared" si="5"/>
        <v>47.42</v>
      </c>
    </row>
    <row r="16" spans="1:18" ht="12.75">
      <c r="A16" s="25">
        <v>512</v>
      </c>
      <c r="B16" s="176" t="s">
        <v>7</v>
      </c>
      <c r="C16" s="453"/>
      <c r="D16" s="454"/>
      <c r="E16" s="455"/>
      <c r="F16" s="452">
        <f t="shared" si="2"/>
        <v>0</v>
      </c>
      <c r="G16" s="453"/>
      <c r="H16" s="454"/>
      <c r="I16" s="455"/>
      <c r="J16" s="452">
        <f t="shared" si="3"/>
        <v>0</v>
      </c>
      <c r="K16" s="453"/>
      <c r="L16" s="454"/>
      <c r="M16" s="455"/>
      <c r="N16" s="452">
        <f t="shared" si="4"/>
        <v>0</v>
      </c>
      <c r="O16" s="453"/>
      <c r="P16" s="454"/>
      <c r="Q16" s="455"/>
      <c r="R16" s="452">
        <f t="shared" si="5"/>
        <v>0</v>
      </c>
    </row>
    <row r="17" spans="1:18" ht="12.75">
      <c r="A17" s="25">
        <v>513</v>
      </c>
      <c r="B17" s="176" t="s">
        <v>10</v>
      </c>
      <c r="C17" s="453"/>
      <c r="D17" s="454"/>
      <c r="E17" s="455"/>
      <c r="F17" s="452">
        <f t="shared" si="2"/>
        <v>0</v>
      </c>
      <c r="G17" s="453"/>
      <c r="H17" s="454"/>
      <c r="I17" s="455"/>
      <c r="J17" s="452">
        <f t="shared" si="3"/>
        <v>0</v>
      </c>
      <c r="K17" s="453"/>
      <c r="L17" s="454"/>
      <c r="M17" s="455"/>
      <c r="N17" s="452">
        <f t="shared" si="4"/>
        <v>0</v>
      </c>
      <c r="O17" s="453"/>
      <c r="P17" s="454"/>
      <c r="Q17" s="455"/>
      <c r="R17" s="452">
        <f t="shared" si="5"/>
        <v>0</v>
      </c>
    </row>
    <row r="18" spans="1:18" ht="12.75">
      <c r="A18" s="25">
        <v>518</v>
      </c>
      <c r="B18" s="176" t="s">
        <v>147</v>
      </c>
      <c r="C18" s="453">
        <v>243.01</v>
      </c>
      <c r="D18" s="454"/>
      <c r="E18" s="455"/>
      <c r="F18" s="452">
        <f t="shared" si="2"/>
        <v>243.01</v>
      </c>
      <c r="G18" s="453">
        <v>243.01</v>
      </c>
      <c r="H18" s="454">
        <v>513.225</v>
      </c>
      <c r="I18" s="455"/>
      <c r="J18" s="452">
        <f t="shared" si="3"/>
        <v>756.235</v>
      </c>
      <c r="K18" s="453">
        <v>243.01</v>
      </c>
      <c r="L18" s="454">
        <v>513.225</v>
      </c>
      <c r="M18" s="455"/>
      <c r="N18" s="452">
        <f t="shared" si="4"/>
        <v>756.235</v>
      </c>
      <c r="O18" s="453">
        <v>298.37</v>
      </c>
      <c r="P18" s="454">
        <v>513.225</v>
      </c>
      <c r="Q18" s="455"/>
      <c r="R18" s="452">
        <f t="shared" si="5"/>
        <v>811.595</v>
      </c>
    </row>
    <row r="19" spans="1:18" ht="12.75">
      <c r="A19" s="25">
        <v>521</v>
      </c>
      <c r="B19" s="176" t="s">
        <v>175</v>
      </c>
      <c r="C19" s="453">
        <v>20.79</v>
      </c>
      <c r="D19" s="454">
        <v>4262.109</v>
      </c>
      <c r="E19" s="455"/>
      <c r="F19" s="452">
        <f t="shared" si="2"/>
        <v>4282.899</v>
      </c>
      <c r="G19" s="453">
        <v>20.79</v>
      </c>
      <c r="H19" s="454">
        <v>3969.377</v>
      </c>
      <c r="I19" s="455"/>
      <c r="J19" s="452">
        <f t="shared" si="3"/>
        <v>3990.167</v>
      </c>
      <c r="K19" s="453">
        <v>20.79</v>
      </c>
      <c r="L19" s="454">
        <v>3969.377</v>
      </c>
      <c r="M19" s="455"/>
      <c r="N19" s="452">
        <f t="shared" si="4"/>
        <v>3990.167</v>
      </c>
      <c r="O19" s="453">
        <v>21.83</v>
      </c>
      <c r="P19" s="454">
        <v>3969.377</v>
      </c>
      <c r="Q19" s="455"/>
      <c r="R19" s="452">
        <f t="shared" si="5"/>
        <v>3991.207</v>
      </c>
    </row>
    <row r="20" spans="1:18" ht="12.75">
      <c r="A20" s="25">
        <v>524</v>
      </c>
      <c r="B20" s="176" t="s">
        <v>42</v>
      </c>
      <c r="C20" s="453">
        <v>5.32</v>
      </c>
      <c r="D20" s="454">
        <v>1426.32</v>
      </c>
      <c r="E20" s="455"/>
      <c r="F20" s="452">
        <f t="shared" si="2"/>
        <v>1431.6399999999999</v>
      </c>
      <c r="G20" s="453">
        <v>5.32</v>
      </c>
      <c r="H20" s="454">
        <v>1075.599</v>
      </c>
      <c r="I20" s="455"/>
      <c r="J20" s="452">
        <f t="shared" si="3"/>
        <v>1080.9189999999999</v>
      </c>
      <c r="K20" s="453">
        <v>5.32</v>
      </c>
      <c r="L20" s="454">
        <v>1075.599</v>
      </c>
      <c r="M20" s="455"/>
      <c r="N20" s="452">
        <f t="shared" si="4"/>
        <v>1080.9189999999999</v>
      </c>
      <c r="O20" s="453">
        <v>5.59</v>
      </c>
      <c r="P20" s="454">
        <v>1075.599</v>
      </c>
      <c r="Q20" s="455"/>
      <c r="R20" s="452">
        <f t="shared" si="5"/>
        <v>1081.1889999999999</v>
      </c>
    </row>
    <row r="21" spans="1:18" ht="12.75">
      <c r="A21" s="25">
        <v>524</v>
      </c>
      <c r="B21" s="176" t="s">
        <v>152</v>
      </c>
      <c r="C21" s="453"/>
      <c r="D21" s="454">
        <v>14.31</v>
      </c>
      <c r="E21" s="455"/>
      <c r="F21" s="452">
        <f t="shared" si="2"/>
        <v>14.31</v>
      </c>
      <c r="G21" s="453"/>
      <c r="H21" s="454">
        <v>279.79</v>
      </c>
      <c r="I21" s="455"/>
      <c r="J21" s="452">
        <f t="shared" si="3"/>
        <v>279.79</v>
      </c>
      <c r="K21" s="453"/>
      <c r="L21" s="454">
        <v>279.79</v>
      </c>
      <c r="M21" s="455"/>
      <c r="N21" s="452">
        <f t="shared" si="4"/>
        <v>279.79</v>
      </c>
      <c r="O21" s="453"/>
      <c r="P21" s="454">
        <v>279.79</v>
      </c>
      <c r="Q21" s="455"/>
      <c r="R21" s="452">
        <f t="shared" si="5"/>
        <v>279.79</v>
      </c>
    </row>
    <row r="22" spans="1:18" ht="12.75">
      <c r="A22" s="25">
        <v>525</v>
      </c>
      <c r="B22" s="176" t="s">
        <v>108</v>
      </c>
      <c r="C22" s="453"/>
      <c r="D22" s="454">
        <v>84.399</v>
      </c>
      <c r="E22" s="455"/>
      <c r="F22" s="452">
        <f t="shared" si="2"/>
        <v>84.399</v>
      </c>
      <c r="G22" s="453"/>
      <c r="H22" s="454">
        <v>14.31</v>
      </c>
      <c r="I22" s="455"/>
      <c r="J22" s="452">
        <f t="shared" si="3"/>
        <v>14.31</v>
      </c>
      <c r="K22" s="453"/>
      <c r="L22" s="454">
        <v>14.31</v>
      </c>
      <c r="M22" s="455"/>
      <c r="N22" s="452">
        <f t="shared" si="4"/>
        <v>14.31</v>
      </c>
      <c r="O22" s="453"/>
      <c r="P22" s="454">
        <v>14.31</v>
      </c>
      <c r="Q22" s="455"/>
      <c r="R22" s="452">
        <f t="shared" si="5"/>
        <v>14.31</v>
      </c>
    </row>
    <row r="23" spans="1:18" ht="12.75">
      <c r="A23" s="25">
        <v>527</v>
      </c>
      <c r="B23" s="176" t="s">
        <v>109</v>
      </c>
      <c r="C23" s="453"/>
      <c r="D23" s="454"/>
      <c r="E23" s="455"/>
      <c r="F23" s="452">
        <f t="shared" si="2"/>
        <v>0</v>
      </c>
      <c r="G23" s="453"/>
      <c r="H23" s="454">
        <v>79.388</v>
      </c>
      <c r="I23" s="455"/>
      <c r="J23" s="452">
        <f t="shared" si="3"/>
        <v>79.388</v>
      </c>
      <c r="K23" s="453"/>
      <c r="L23" s="454">
        <v>79.388</v>
      </c>
      <c r="M23" s="455"/>
      <c r="N23" s="452">
        <f t="shared" si="4"/>
        <v>79.388</v>
      </c>
      <c r="O23" s="453"/>
      <c r="P23" s="454">
        <v>79.388</v>
      </c>
      <c r="Q23" s="455"/>
      <c r="R23" s="452">
        <f t="shared" si="5"/>
        <v>79.388</v>
      </c>
    </row>
    <row r="24" spans="1:18" ht="12.75">
      <c r="A24" s="25">
        <v>527</v>
      </c>
      <c r="B24" s="176" t="s">
        <v>153</v>
      </c>
      <c r="C24" s="453"/>
      <c r="D24" s="454">
        <v>5.25</v>
      </c>
      <c r="E24" s="455"/>
      <c r="F24" s="452">
        <f t="shared" si="2"/>
        <v>5.25</v>
      </c>
      <c r="G24" s="453"/>
      <c r="H24" s="454">
        <v>5.25</v>
      </c>
      <c r="I24" s="455"/>
      <c r="J24" s="452">
        <f t="shared" si="3"/>
        <v>5.25</v>
      </c>
      <c r="K24" s="453"/>
      <c r="L24" s="454">
        <v>5.25</v>
      </c>
      <c r="M24" s="455"/>
      <c r="N24" s="452">
        <f t="shared" si="4"/>
        <v>5.25</v>
      </c>
      <c r="O24" s="453"/>
      <c r="P24" s="454">
        <v>5.25</v>
      </c>
      <c r="Q24" s="455"/>
      <c r="R24" s="452">
        <f t="shared" si="5"/>
        <v>5.25</v>
      </c>
    </row>
    <row r="25" spans="1:18" ht="12.75">
      <c r="A25" s="25">
        <v>528</v>
      </c>
      <c r="B25" s="176" t="s">
        <v>110</v>
      </c>
      <c r="C25" s="453"/>
      <c r="D25" s="454"/>
      <c r="E25" s="455"/>
      <c r="F25" s="452">
        <f t="shared" si="2"/>
        <v>0</v>
      </c>
      <c r="G25" s="453"/>
      <c r="H25" s="454"/>
      <c r="I25" s="455"/>
      <c r="J25" s="452">
        <f t="shared" si="3"/>
        <v>0</v>
      </c>
      <c r="K25" s="453"/>
      <c r="L25" s="454"/>
      <c r="M25" s="455"/>
      <c r="N25" s="452">
        <f t="shared" si="4"/>
        <v>0</v>
      </c>
      <c r="O25" s="453"/>
      <c r="P25" s="454"/>
      <c r="Q25" s="455"/>
      <c r="R25" s="452">
        <f t="shared" si="5"/>
        <v>0</v>
      </c>
    </row>
    <row r="26" spans="1:18" ht="12.75">
      <c r="A26" s="25">
        <v>531</v>
      </c>
      <c r="B26" s="176" t="s">
        <v>111</v>
      </c>
      <c r="C26" s="453"/>
      <c r="D26" s="454"/>
      <c r="E26" s="455"/>
      <c r="F26" s="452">
        <f t="shared" si="2"/>
        <v>0</v>
      </c>
      <c r="G26" s="453"/>
      <c r="H26" s="454"/>
      <c r="I26" s="455"/>
      <c r="J26" s="452">
        <f t="shared" si="3"/>
        <v>0</v>
      </c>
      <c r="K26" s="453"/>
      <c r="L26" s="454"/>
      <c r="M26" s="455"/>
      <c r="N26" s="452">
        <f t="shared" si="4"/>
        <v>0</v>
      </c>
      <c r="O26" s="453"/>
      <c r="P26" s="454"/>
      <c r="Q26" s="455"/>
      <c r="R26" s="452">
        <f t="shared" si="5"/>
        <v>0</v>
      </c>
    </row>
    <row r="27" spans="1:18" ht="12.75">
      <c r="A27" s="25">
        <v>538</v>
      </c>
      <c r="B27" s="176" t="s">
        <v>125</v>
      </c>
      <c r="C27" s="453"/>
      <c r="D27" s="454"/>
      <c r="E27" s="455"/>
      <c r="F27" s="452">
        <f t="shared" si="2"/>
        <v>0</v>
      </c>
      <c r="G27" s="453"/>
      <c r="H27" s="454"/>
      <c r="I27" s="455"/>
      <c r="J27" s="452">
        <f t="shared" si="3"/>
        <v>0</v>
      </c>
      <c r="K27" s="453"/>
      <c r="L27" s="454"/>
      <c r="M27" s="455"/>
      <c r="N27" s="452">
        <f t="shared" si="4"/>
        <v>0</v>
      </c>
      <c r="O27" s="453"/>
      <c r="P27" s="454"/>
      <c r="Q27" s="455"/>
      <c r="R27" s="452">
        <f t="shared" si="5"/>
        <v>0</v>
      </c>
    </row>
    <row r="28" spans="1:18" ht="12.75">
      <c r="A28" s="25">
        <v>544</v>
      </c>
      <c r="B28" s="176" t="s">
        <v>11</v>
      </c>
      <c r="C28" s="453"/>
      <c r="D28" s="454"/>
      <c r="E28" s="455"/>
      <c r="F28" s="457">
        <f t="shared" si="2"/>
        <v>0</v>
      </c>
      <c r="G28" s="453"/>
      <c r="H28" s="454"/>
      <c r="I28" s="455"/>
      <c r="J28" s="457">
        <f t="shared" si="3"/>
        <v>0</v>
      </c>
      <c r="K28" s="453"/>
      <c r="L28" s="454"/>
      <c r="M28" s="455"/>
      <c r="N28" s="457">
        <f t="shared" si="4"/>
        <v>0</v>
      </c>
      <c r="O28" s="453"/>
      <c r="P28" s="454"/>
      <c r="Q28" s="455"/>
      <c r="R28" s="457">
        <f t="shared" si="5"/>
        <v>0</v>
      </c>
    </row>
    <row r="29" spans="1:18" ht="12.75">
      <c r="A29" s="25">
        <v>549</v>
      </c>
      <c r="B29" s="176" t="s">
        <v>112</v>
      </c>
      <c r="C29" s="453"/>
      <c r="D29" s="454"/>
      <c r="E29" s="455"/>
      <c r="F29" s="452">
        <f t="shared" si="2"/>
        <v>0</v>
      </c>
      <c r="G29" s="453"/>
      <c r="H29" s="454"/>
      <c r="I29" s="455"/>
      <c r="J29" s="452">
        <f t="shared" si="3"/>
        <v>0</v>
      </c>
      <c r="K29" s="453"/>
      <c r="L29" s="454"/>
      <c r="M29" s="455"/>
      <c r="N29" s="452">
        <f t="shared" si="4"/>
        <v>0</v>
      </c>
      <c r="O29" s="453"/>
      <c r="P29" s="454"/>
      <c r="Q29" s="455"/>
      <c r="R29" s="452">
        <f t="shared" si="5"/>
        <v>0</v>
      </c>
    </row>
    <row r="30" spans="1:18" ht="12.75">
      <c r="A30" s="25">
        <v>551</v>
      </c>
      <c r="B30" s="176" t="s">
        <v>157</v>
      </c>
      <c r="C30" s="453"/>
      <c r="D30" s="454"/>
      <c r="E30" s="455"/>
      <c r="F30" s="452">
        <f t="shared" si="2"/>
        <v>0</v>
      </c>
      <c r="G30" s="453"/>
      <c r="H30" s="454"/>
      <c r="I30" s="455"/>
      <c r="J30" s="452">
        <f t="shared" si="3"/>
        <v>0</v>
      </c>
      <c r="K30" s="453"/>
      <c r="L30" s="454"/>
      <c r="M30" s="455"/>
      <c r="N30" s="452">
        <f t="shared" si="4"/>
        <v>0</v>
      </c>
      <c r="O30" s="453"/>
      <c r="P30" s="454"/>
      <c r="Q30" s="455"/>
      <c r="R30" s="452">
        <f t="shared" si="5"/>
        <v>0</v>
      </c>
    </row>
    <row r="31" spans="1:18" ht="12.75">
      <c r="A31" s="418">
        <v>551</v>
      </c>
      <c r="B31" s="414" t="s">
        <v>261</v>
      </c>
      <c r="C31" s="453">
        <v>6.816</v>
      </c>
      <c r="D31" s="454"/>
      <c r="E31" s="455"/>
      <c r="F31" s="452">
        <f t="shared" si="2"/>
        <v>6.816</v>
      </c>
      <c r="G31" s="453">
        <v>6.816</v>
      </c>
      <c r="H31" s="454"/>
      <c r="I31" s="455"/>
      <c r="J31" s="452">
        <f t="shared" si="3"/>
        <v>6.816</v>
      </c>
      <c r="K31" s="453">
        <v>6.816</v>
      </c>
      <c r="L31" s="454"/>
      <c r="M31" s="455"/>
      <c r="N31" s="452">
        <f t="shared" si="4"/>
        <v>6.816</v>
      </c>
      <c r="O31" s="453">
        <v>6.816</v>
      </c>
      <c r="P31" s="454"/>
      <c r="Q31" s="455"/>
      <c r="R31" s="452">
        <f t="shared" si="5"/>
        <v>6.816</v>
      </c>
    </row>
    <row r="32" spans="1:18" ht="12.75">
      <c r="A32" s="25">
        <v>551</v>
      </c>
      <c r="B32" s="176" t="s">
        <v>263</v>
      </c>
      <c r="C32" s="453"/>
      <c r="D32" s="454"/>
      <c r="E32" s="455"/>
      <c r="F32" s="452">
        <f t="shared" si="2"/>
        <v>0</v>
      </c>
      <c r="G32" s="453"/>
      <c r="H32" s="454"/>
      <c r="I32" s="455"/>
      <c r="J32" s="452">
        <f t="shared" si="3"/>
        <v>0</v>
      </c>
      <c r="K32" s="453"/>
      <c r="L32" s="454"/>
      <c r="M32" s="455"/>
      <c r="N32" s="452">
        <f t="shared" si="4"/>
        <v>0</v>
      </c>
      <c r="O32" s="453"/>
      <c r="P32" s="454"/>
      <c r="Q32" s="455"/>
      <c r="R32" s="452">
        <f t="shared" si="5"/>
        <v>0</v>
      </c>
    </row>
    <row r="33" spans="1:18" ht="12.75">
      <c r="A33" s="25">
        <v>551</v>
      </c>
      <c r="B33" s="176" t="s">
        <v>264</v>
      </c>
      <c r="C33" s="453"/>
      <c r="D33" s="454"/>
      <c r="E33" s="455"/>
      <c r="F33" s="452">
        <f t="shared" si="2"/>
        <v>0</v>
      </c>
      <c r="G33" s="453"/>
      <c r="H33" s="454"/>
      <c r="I33" s="455"/>
      <c r="J33" s="452">
        <f t="shared" si="3"/>
        <v>0</v>
      </c>
      <c r="K33" s="453"/>
      <c r="L33" s="454"/>
      <c r="M33" s="455"/>
      <c r="N33" s="452">
        <f t="shared" si="4"/>
        <v>0</v>
      </c>
      <c r="O33" s="453"/>
      <c r="P33" s="454"/>
      <c r="Q33" s="455"/>
      <c r="R33" s="452">
        <f t="shared" si="5"/>
        <v>0</v>
      </c>
    </row>
    <row r="34" spans="1:18" ht="12.75">
      <c r="A34" s="418">
        <v>551</v>
      </c>
      <c r="B34" s="414" t="s">
        <v>265</v>
      </c>
      <c r="C34" s="453">
        <v>1.068</v>
      </c>
      <c r="D34" s="454"/>
      <c r="E34" s="455"/>
      <c r="F34" s="452">
        <f t="shared" si="2"/>
        <v>1.068</v>
      </c>
      <c r="G34" s="453">
        <v>1.068</v>
      </c>
      <c r="H34" s="454"/>
      <c r="I34" s="455"/>
      <c r="J34" s="452">
        <f t="shared" si="3"/>
        <v>1.068</v>
      </c>
      <c r="K34" s="453">
        <v>1.068</v>
      </c>
      <c r="L34" s="454"/>
      <c r="M34" s="455"/>
      <c r="N34" s="452">
        <f t="shared" si="4"/>
        <v>1.068</v>
      </c>
      <c r="O34" s="453">
        <v>1.068</v>
      </c>
      <c r="P34" s="454"/>
      <c r="Q34" s="455"/>
      <c r="R34" s="452">
        <f t="shared" si="5"/>
        <v>1.068</v>
      </c>
    </row>
    <row r="35" spans="1:18" ht="12.75">
      <c r="A35" s="25">
        <v>551</v>
      </c>
      <c r="B35" s="176" t="s">
        <v>266</v>
      </c>
      <c r="C35" s="453"/>
      <c r="D35" s="454"/>
      <c r="E35" s="455"/>
      <c r="F35" s="452">
        <f t="shared" si="2"/>
        <v>0</v>
      </c>
      <c r="G35" s="453"/>
      <c r="H35" s="454"/>
      <c r="I35" s="455"/>
      <c r="J35" s="452">
        <f t="shared" si="3"/>
        <v>0</v>
      </c>
      <c r="K35" s="453"/>
      <c r="L35" s="454"/>
      <c r="M35" s="455"/>
      <c r="N35" s="452">
        <f t="shared" si="4"/>
        <v>0</v>
      </c>
      <c r="O35" s="453"/>
      <c r="P35" s="454"/>
      <c r="Q35" s="455"/>
      <c r="R35" s="452">
        <f t="shared" si="5"/>
        <v>0</v>
      </c>
    </row>
    <row r="36" spans="1:18" ht="12.75">
      <c r="A36" s="25">
        <v>551</v>
      </c>
      <c r="B36" s="176" t="s">
        <v>262</v>
      </c>
      <c r="C36" s="453"/>
      <c r="D36" s="454"/>
      <c r="E36" s="455"/>
      <c r="F36" s="457">
        <f t="shared" si="2"/>
        <v>0</v>
      </c>
      <c r="G36" s="453"/>
      <c r="H36" s="454"/>
      <c r="I36" s="455"/>
      <c r="J36" s="457">
        <f t="shared" si="3"/>
        <v>0</v>
      </c>
      <c r="K36" s="453"/>
      <c r="L36" s="454"/>
      <c r="M36" s="455"/>
      <c r="N36" s="457">
        <f t="shared" si="4"/>
        <v>0</v>
      </c>
      <c r="O36" s="453"/>
      <c r="P36" s="454"/>
      <c r="Q36" s="455"/>
      <c r="R36" s="457">
        <f t="shared" si="5"/>
        <v>0</v>
      </c>
    </row>
    <row r="37" spans="1:18" ht="15" customHeight="1">
      <c r="A37" s="26">
        <v>558</v>
      </c>
      <c r="B37" s="422" t="s">
        <v>154</v>
      </c>
      <c r="C37" s="458">
        <v>8</v>
      </c>
      <c r="D37" s="459"/>
      <c r="E37" s="460"/>
      <c r="F37" s="457">
        <f t="shared" si="2"/>
        <v>8</v>
      </c>
      <c r="G37" s="458">
        <v>8</v>
      </c>
      <c r="H37" s="459"/>
      <c r="I37" s="460"/>
      <c r="J37" s="457">
        <f t="shared" si="3"/>
        <v>8</v>
      </c>
      <c r="K37" s="458">
        <v>8</v>
      </c>
      <c r="L37" s="459"/>
      <c r="M37" s="460"/>
      <c r="N37" s="457">
        <f t="shared" si="4"/>
        <v>8</v>
      </c>
      <c r="O37" s="458">
        <v>8</v>
      </c>
      <c r="P37" s="459"/>
      <c r="Q37" s="460"/>
      <c r="R37" s="457">
        <f t="shared" si="5"/>
        <v>8</v>
      </c>
    </row>
    <row r="38" spans="1:18" ht="13.5" thickBot="1">
      <c r="A38" s="54">
        <v>563</v>
      </c>
      <c r="B38" s="177" t="s">
        <v>113</v>
      </c>
      <c r="C38" s="458"/>
      <c r="D38" s="459"/>
      <c r="E38" s="460"/>
      <c r="F38" s="452">
        <f t="shared" si="2"/>
        <v>0</v>
      </c>
      <c r="G38" s="458"/>
      <c r="H38" s="459"/>
      <c r="I38" s="460"/>
      <c r="J38" s="452">
        <f t="shared" si="3"/>
        <v>0</v>
      </c>
      <c r="K38" s="458"/>
      <c r="L38" s="459"/>
      <c r="M38" s="460"/>
      <c r="N38" s="452">
        <f t="shared" si="4"/>
        <v>0</v>
      </c>
      <c r="O38" s="458"/>
      <c r="P38" s="459"/>
      <c r="Q38" s="460"/>
      <c r="R38" s="452">
        <f t="shared" si="5"/>
        <v>0</v>
      </c>
    </row>
    <row r="39" spans="1:18" ht="13.5" thickBot="1">
      <c r="A39" s="95" t="s">
        <v>29</v>
      </c>
      <c r="B39" s="282" t="s">
        <v>18</v>
      </c>
      <c r="C39" s="473">
        <f aca="true" t="shared" si="6" ref="C39:M39">SUM(C8+C9+C10+C15+C16+C17+C18+C19+C20+C21+C22+C23+C24+C25+C26+C27+C29+C31+C32+C33+C34+C35+C36+C38+C37+C28+C30)</f>
        <v>755.314</v>
      </c>
      <c r="D39" s="473">
        <f t="shared" si="6"/>
        <v>5792.388000000001</v>
      </c>
      <c r="E39" s="472">
        <f t="shared" si="6"/>
        <v>0</v>
      </c>
      <c r="F39" s="474">
        <f t="shared" si="6"/>
        <v>6547.702000000001</v>
      </c>
      <c r="G39" s="473">
        <f>SUM(G8+G9+G10+G15+G16+G17+G18+G19+G20+G21+G22+G23+G24+G25+G26+G27+G29+G31+G32+G33+G34+G35+G36+G38+G37+G28+G30)</f>
        <v>912.424</v>
      </c>
      <c r="H39" s="473">
        <f>SUM(H8+H9+H10+H15+H16+H17+H18+H19+H20+H21+H22+H23+H24+H25+H26+H27+H29+H31+H32+H33+H34+H35+H36+H38+H37+H28+H30)</f>
        <v>5936.939</v>
      </c>
      <c r="I39" s="472">
        <f>SUM(I8+I9+I10+I15+I16+I17+I18+I19+I20+I21+I22+I23+I24+I25+I26+I27+I29+I31+I32+I33+I34+I35+I36+I38+I37+I28+I30)</f>
        <v>0</v>
      </c>
      <c r="J39" s="474">
        <f t="shared" si="6"/>
        <v>6849.363</v>
      </c>
      <c r="K39" s="473">
        <f t="shared" si="6"/>
        <v>912.424</v>
      </c>
      <c r="L39" s="473">
        <f t="shared" si="6"/>
        <v>5936.939</v>
      </c>
      <c r="M39" s="472">
        <f t="shared" si="6"/>
        <v>0</v>
      </c>
      <c r="N39" s="474">
        <f>SUM(N8+N9+N10+N15+N16+N17+N18+N19+N20+N21+N22+N23+N24+N25+N26+N27+N29+N31+N32+N33+N34+N35+N36+N38+N37+N28+N30)</f>
        <v>6849.363</v>
      </c>
      <c r="O39" s="461">
        <f>SUM(O8+O9+O10+O15+O16+O17+O18+O19+O20+O21+O22+O23+O24+O25+O26+O27+O29+O31+O32+O33+O34+O35+O36+O38+O37+O28+O30)</f>
        <v>824.4740000000002</v>
      </c>
      <c r="P39" s="461">
        <f>SUM(P8+P9+P10+P15+P16+P17+P18+P19+P20+P21+P22+P23+P24+P25+P26+P27+P29+P31+P32+P33+P34+P35+P36+P38+P37+P28+P30)</f>
        <v>5936.939</v>
      </c>
      <c r="Q39" s="477">
        <f>SUM(Q8+Q9+Q10+Q15+Q16+Q17+Q18+Q19+Q20+Q21+Q22+Q23+Q24+Q25+Q26+Q27+Q29+Q31+Q32+Q33+Q34+Q35+Q36+Q38+Q37+Q28+Q30)</f>
        <v>0</v>
      </c>
      <c r="R39" s="462">
        <f>SUM(R8+R9+R10+R15+R16+R17+R18+R19+R20+R21+R22+R23+R24+R25+R26+R27+R29+R31+R32+R33+R34+R35+R36+R38+R37+R28+R30)</f>
        <v>6761.413</v>
      </c>
    </row>
    <row r="40" spans="1:18" ht="13.5" thickBot="1">
      <c r="A40" s="381" t="s">
        <v>51</v>
      </c>
      <c r="B40" s="208"/>
      <c r="C40" s="463"/>
      <c r="D40" s="464"/>
      <c r="E40" s="465"/>
      <c r="F40" s="452"/>
      <c r="G40" s="463"/>
      <c r="H40" s="464"/>
      <c r="I40" s="465"/>
      <c r="J40" s="452"/>
      <c r="K40" s="463"/>
      <c r="L40" s="464"/>
      <c r="M40" s="465"/>
      <c r="N40" s="452"/>
      <c r="O40" s="463"/>
      <c r="P40" s="464"/>
      <c r="Q40" s="464"/>
      <c r="R40" s="452"/>
    </row>
    <row r="41" spans="1:18" ht="12.75">
      <c r="A41" s="52">
        <v>601</v>
      </c>
      <c r="B41" s="412" t="s">
        <v>114</v>
      </c>
      <c r="C41" s="453"/>
      <c r="D41" s="454"/>
      <c r="E41" s="455"/>
      <c r="F41" s="457">
        <f aca="true" t="shared" si="7" ref="F41:F55">SUM(C41:E41)</f>
        <v>0</v>
      </c>
      <c r="G41" s="453"/>
      <c r="H41" s="454"/>
      <c r="I41" s="455"/>
      <c r="J41" s="457">
        <f aca="true" t="shared" si="8" ref="J41:J55">SUM(G41:I41)</f>
        <v>0</v>
      </c>
      <c r="K41" s="453"/>
      <c r="L41" s="454"/>
      <c r="M41" s="455"/>
      <c r="N41" s="457">
        <f aca="true" t="shared" si="9" ref="N41:N55">SUM(K41:M41)</f>
        <v>0</v>
      </c>
      <c r="O41" s="453"/>
      <c r="P41" s="454"/>
      <c r="Q41" s="454"/>
      <c r="R41" s="457">
        <f aca="true" t="shared" si="10" ref="R41:R55">SUM(O41:Q41)</f>
        <v>0</v>
      </c>
    </row>
    <row r="42" spans="1:18" ht="12.75">
      <c r="A42" s="25">
        <v>602</v>
      </c>
      <c r="B42" s="413" t="s">
        <v>115</v>
      </c>
      <c r="C42" s="453"/>
      <c r="D42" s="454"/>
      <c r="E42" s="455"/>
      <c r="F42" s="457">
        <f t="shared" si="7"/>
        <v>0</v>
      </c>
      <c r="G42" s="453"/>
      <c r="H42" s="454"/>
      <c r="I42" s="455"/>
      <c r="J42" s="457">
        <f t="shared" si="8"/>
        <v>0</v>
      </c>
      <c r="K42" s="453"/>
      <c r="L42" s="454"/>
      <c r="M42" s="455"/>
      <c r="N42" s="457">
        <f t="shared" si="9"/>
        <v>0</v>
      </c>
      <c r="O42" s="453"/>
      <c r="P42" s="454"/>
      <c r="Q42" s="454"/>
      <c r="R42" s="457">
        <f t="shared" si="10"/>
        <v>0</v>
      </c>
    </row>
    <row r="43" spans="1:18" ht="12.75">
      <c r="A43" s="418">
        <v>603</v>
      </c>
      <c r="B43" s="414" t="s">
        <v>116</v>
      </c>
      <c r="C43" s="453">
        <v>3.6</v>
      </c>
      <c r="D43" s="454"/>
      <c r="E43" s="455"/>
      <c r="F43" s="457">
        <f t="shared" si="7"/>
        <v>3.6</v>
      </c>
      <c r="G43" s="453">
        <v>3.6</v>
      </c>
      <c r="H43" s="454"/>
      <c r="I43" s="455"/>
      <c r="J43" s="457">
        <f t="shared" si="8"/>
        <v>3.6</v>
      </c>
      <c r="K43" s="453">
        <v>3.6</v>
      </c>
      <c r="L43" s="454"/>
      <c r="M43" s="455"/>
      <c r="N43" s="457">
        <f t="shared" si="9"/>
        <v>3.6</v>
      </c>
      <c r="O43" s="453">
        <v>3.6</v>
      </c>
      <c r="P43" s="454"/>
      <c r="Q43" s="454"/>
      <c r="R43" s="457">
        <f t="shared" si="10"/>
        <v>3.6</v>
      </c>
    </row>
    <row r="44" spans="1:18" ht="12.75">
      <c r="A44" s="418">
        <v>609</v>
      </c>
      <c r="B44" s="414" t="s">
        <v>117</v>
      </c>
      <c r="C44" s="453">
        <v>228.576</v>
      </c>
      <c r="D44" s="454"/>
      <c r="E44" s="455"/>
      <c r="F44" s="457">
        <f t="shared" si="7"/>
        <v>228.576</v>
      </c>
      <c r="G44" s="453">
        <v>228.576</v>
      </c>
      <c r="H44" s="454"/>
      <c r="I44" s="455"/>
      <c r="J44" s="457">
        <f t="shared" si="8"/>
        <v>228.576</v>
      </c>
      <c r="K44" s="453">
        <v>228.576</v>
      </c>
      <c r="L44" s="454"/>
      <c r="M44" s="455"/>
      <c r="N44" s="457">
        <f t="shared" si="9"/>
        <v>228.576</v>
      </c>
      <c r="O44" s="453">
        <v>199.49</v>
      </c>
      <c r="P44" s="454"/>
      <c r="Q44" s="454"/>
      <c r="R44" s="457">
        <f t="shared" si="10"/>
        <v>199.49</v>
      </c>
    </row>
    <row r="45" spans="1:18" ht="12.75">
      <c r="A45" s="419">
        <v>609</v>
      </c>
      <c r="B45" s="413" t="s">
        <v>165</v>
      </c>
      <c r="C45" s="453"/>
      <c r="D45" s="454"/>
      <c r="E45" s="455"/>
      <c r="F45" s="457">
        <f t="shared" si="7"/>
        <v>0</v>
      </c>
      <c r="G45" s="453"/>
      <c r="H45" s="454"/>
      <c r="I45" s="455"/>
      <c r="J45" s="457">
        <f t="shared" si="8"/>
        <v>0</v>
      </c>
      <c r="K45" s="453"/>
      <c r="L45" s="454"/>
      <c r="M45" s="455"/>
      <c r="N45" s="457">
        <f t="shared" si="9"/>
        <v>0</v>
      </c>
      <c r="O45" s="453"/>
      <c r="P45" s="454"/>
      <c r="Q45" s="454"/>
      <c r="R45" s="457">
        <f t="shared" si="10"/>
        <v>0</v>
      </c>
    </row>
    <row r="46" spans="1:18" ht="12.75">
      <c r="A46" s="419">
        <v>641</v>
      </c>
      <c r="B46" s="413" t="s">
        <v>252</v>
      </c>
      <c r="C46" s="453"/>
      <c r="D46" s="454"/>
      <c r="E46" s="455"/>
      <c r="F46" s="457">
        <f t="shared" si="7"/>
        <v>0</v>
      </c>
      <c r="G46" s="453"/>
      <c r="H46" s="454"/>
      <c r="I46" s="455"/>
      <c r="J46" s="457">
        <f t="shared" si="8"/>
        <v>0</v>
      </c>
      <c r="K46" s="453"/>
      <c r="L46" s="454"/>
      <c r="M46" s="455"/>
      <c r="N46" s="457">
        <f t="shared" si="9"/>
        <v>0</v>
      </c>
      <c r="O46" s="453"/>
      <c r="P46" s="454"/>
      <c r="Q46" s="454"/>
      <c r="R46" s="457">
        <f t="shared" si="10"/>
        <v>0</v>
      </c>
    </row>
    <row r="47" spans="1:18" ht="12.75">
      <c r="A47" s="419">
        <v>643</v>
      </c>
      <c r="B47" s="413" t="s">
        <v>148</v>
      </c>
      <c r="C47" s="453"/>
      <c r="D47" s="454"/>
      <c r="E47" s="455"/>
      <c r="F47" s="457">
        <f t="shared" si="7"/>
        <v>0</v>
      </c>
      <c r="G47" s="453"/>
      <c r="H47" s="454"/>
      <c r="I47" s="455"/>
      <c r="J47" s="457">
        <f t="shared" si="8"/>
        <v>0</v>
      </c>
      <c r="K47" s="453"/>
      <c r="L47" s="454"/>
      <c r="M47" s="455"/>
      <c r="N47" s="457">
        <f t="shared" si="9"/>
        <v>0</v>
      </c>
      <c r="O47" s="453"/>
      <c r="P47" s="454"/>
      <c r="Q47" s="454"/>
      <c r="R47" s="457">
        <f t="shared" si="10"/>
        <v>0</v>
      </c>
    </row>
    <row r="48" spans="1:18" ht="12.75">
      <c r="A48" s="25">
        <v>644</v>
      </c>
      <c r="B48" s="176" t="s">
        <v>103</v>
      </c>
      <c r="C48" s="453"/>
      <c r="D48" s="454"/>
      <c r="E48" s="455"/>
      <c r="F48" s="457">
        <f t="shared" si="7"/>
        <v>0</v>
      </c>
      <c r="G48" s="453"/>
      <c r="H48" s="454"/>
      <c r="I48" s="455"/>
      <c r="J48" s="457">
        <f t="shared" si="8"/>
        <v>0</v>
      </c>
      <c r="K48" s="453"/>
      <c r="L48" s="454"/>
      <c r="M48" s="455"/>
      <c r="N48" s="457">
        <f t="shared" si="9"/>
        <v>0</v>
      </c>
      <c r="O48" s="453"/>
      <c r="P48" s="454"/>
      <c r="Q48" s="454"/>
      <c r="R48" s="457">
        <f t="shared" si="10"/>
        <v>0</v>
      </c>
    </row>
    <row r="49" spans="1:18" ht="12.75">
      <c r="A49" s="25">
        <v>646</v>
      </c>
      <c r="B49" s="176" t="s">
        <v>211</v>
      </c>
      <c r="C49" s="453"/>
      <c r="D49" s="454"/>
      <c r="E49" s="455"/>
      <c r="F49" s="457">
        <f t="shared" si="7"/>
        <v>0</v>
      </c>
      <c r="G49" s="453"/>
      <c r="H49" s="454"/>
      <c r="I49" s="455"/>
      <c r="J49" s="457">
        <f t="shared" si="8"/>
        <v>0</v>
      </c>
      <c r="K49" s="453"/>
      <c r="L49" s="454"/>
      <c r="M49" s="455"/>
      <c r="N49" s="457">
        <f t="shared" si="9"/>
        <v>0</v>
      </c>
      <c r="O49" s="453"/>
      <c r="P49" s="454"/>
      <c r="Q49" s="454"/>
      <c r="R49" s="457">
        <f t="shared" si="10"/>
        <v>0</v>
      </c>
    </row>
    <row r="50" spans="1:18" ht="12.75">
      <c r="A50" s="25">
        <v>648</v>
      </c>
      <c r="B50" s="414" t="s">
        <v>102</v>
      </c>
      <c r="C50" s="453">
        <v>5</v>
      </c>
      <c r="D50" s="454"/>
      <c r="E50" s="455"/>
      <c r="F50" s="457">
        <f t="shared" si="7"/>
        <v>5</v>
      </c>
      <c r="G50" s="453">
        <v>5</v>
      </c>
      <c r="H50" s="454"/>
      <c r="I50" s="455"/>
      <c r="J50" s="457">
        <f t="shared" si="8"/>
        <v>5</v>
      </c>
      <c r="K50" s="453">
        <v>5</v>
      </c>
      <c r="L50" s="454"/>
      <c r="M50" s="455"/>
      <c r="N50" s="457">
        <f t="shared" si="9"/>
        <v>5</v>
      </c>
      <c r="O50" s="453">
        <v>5</v>
      </c>
      <c r="P50" s="454"/>
      <c r="Q50" s="454"/>
      <c r="R50" s="457">
        <f t="shared" si="10"/>
        <v>5</v>
      </c>
    </row>
    <row r="51" spans="1:18" ht="12.75">
      <c r="A51" s="25">
        <v>649</v>
      </c>
      <c r="B51" s="413" t="s">
        <v>118</v>
      </c>
      <c r="C51" s="453"/>
      <c r="D51" s="454"/>
      <c r="E51" s="455"/>
      <c r="F51" s="457">
        <f t="shared" si="7"/>
        <v>0</v>
      </c>
      <c r="G51" s="453"/>
      <c r="H51" s="454"/>
      <c r="I51" s="455"/>
      <c r="J51" s="457">
        <f t="shared" si="8"/>
        <v>0</v>
      </c>
      <c r="K51" s="453"/>
      <c r="L51" s="454"/>
      <c r="M51" s="455"/>
      <c r="N51" s="457">
        <f t="shared" si="9"/>
        <v>0</v>
      </c>
      <c r="O51" s="453"/>
      <c r="P51" s="454"/>
      <c r="Q51" s="454"/>
      <c r="R51" s="457">
        <f t="shared" si="10"/>
        <v>0</v>
      </c>
    </row>
    <row r="52" spans="1:18" ht="12.75">
      <c r="A52" s="25">
        <v>662</v>
      </c>
      <c r="B52" s="176" t="s">
        <v>181</v>
      </c>
      <c r="C52" s="453">
        <v>0.5</v>
      </c>
      <c r="D52" s="454"/>
      <c r="E52" s="455"/>
      <c r="F52" s="457">
        <f t="shared" si="7"/>
        <v>0.5</v>
      </c>
      <c r="G52" s="453">
        <v>0.5</v>
      </c>
      <c r="H52" s="454"/>
      <c r="I52" s="455"/>
      <c r="J52" s="457">
        <f t="shared" si="8"/>
        <v>0.5</v>
      </c>
      <c r="K52" s="453">
        <v>0.5</v>
      </c>
      <c r="L52" s="454"/>
      <c r="M52" s="455"/>
      <c r="N52" s="457">
        <f t="shared" si="9"/>
        <v>0.5</v>
      </c>
      <c r="O52" s="453">
        <v>0.5</v>
      </c>
      <c r="P52" s="454"/>
      <c r="Q52" s="454"/>
      <c r="R52" s="457">
        <f t="shared" si="10"/>
        <v>0.5</v>
      </c>
    </row>
    <row r="53" spans="1:18" ht="12.75">
      <c r="A53" s="25">
        <v>663</v>
      </c>
      <c r="B53" s="176" t="s">
        <v>119</v>
      </c>
      <c r="C53" s="453"/>
      <c r="D53" s="454"/>
      <c r="E53" s="455"/>
      <c r="F53" s="457">
        <f t="shared" si="7"/>
        <v>0</v>
      </c>
      <c r="G53" s="453"/>
      <c r="H53" s="454"/>
      <c r="I53" s="455"/>
      <c r="J53" s="457">
        <f t="shared" si="8"/>
        <v>0</v>
      </c>
      <c r="K53" s="453"/>
      <c r="L53" s="454"/>
      <c r="M53" s="455"/>
      <c r="N53" s="457">
        <f t="shared" si="9"/>
        <v>0</v>
      </c>
      <c r="O53" s="453"/>
      <c r="P53" s="454"/>
      <c r="Q53" s="454"/>
      <c r="R53" s="457">
        <f t="shared" si="10"/>
        <v>0</v>
      </c>
    </row>
    <row r="54" spans="1:18" ht="12.75">
      <c r="A54" s="419">
        <v>672</v>
      </c>
      <c r="B54" s="415" t="s">
        <v>156</v>
      </c>
      <c r="C54" s="453"/>
      <c r="D54" s="454">
        <v>4.259</v>
      </c>
      <c r="E54" s="455"/>
      <c r="F54" s="457">
        <f t="shared" si="7"/>
        <v>4.259</v>
      </c>
      <c r="G54" s="453"/>
      <c r="H54" s="454">
        <v>513.225</v>
      </c>
      <c r="I54" s="455"/>
      <c r="J54" s="457">
        <f t="shared" si="8"/>
        <v>513.225</v>
      </c>
      <c r="K54" s="453"/>
      <c r="L54" s="454">
        <v>513.225</v>
      </c>
      <c r="M54" s="455"/>
      <c r="N54" s="457">
        <f t="shared" si="9"/>
        <v>513.225</v>
      </c>
      <c r="O54" s="453"/>
      <c r="P54" s="454">
        <v>513.225</v>
      </c>
      <c r="Q54" s="454"/>
      <c r="R54" s="457">
        <f t="shared" si="10"/>
        <v>513.225</v>
      </c>
    </row>
    <row r="55" spans="1:18" ht="15" customHeight="1" thickBot="1">
      <c r="A55" s="420">
        <v>672</v>
      </c>
      <c r="B55" s="416" t="s">
        <v>143</v>
      </c>
      <c r="C55" s="458">
        <v>517.642</v>
      </c>
      <c r="D55" s="459">
        <v>5788.129</v>
      </c>
      <c r="E55" s="460"/>
      <c r="F55" s="466">
        <f t="shared" si="7"/>
        <v>6305.771</v>
      </c>
      <c r="G55" s="458">
        <v>674.752</v>
      </c>
      <c r="H55" s="459">
        <v>5423.714</v>
      </c>
      <c r="I55" s="460"/>
      <c r="J55" s="467">
        <f t="shared" si="8"/>
        <v>6098.466</v>
      </c>
      <c r="K55" s="458">
        <v>674.752</v>
      </c>
      <c r="L55" s="459">
        <v>5423.714</v>
      </c>
      <c r="M55" s="460"/>
      <c r="N55" s="466">
        <f t="shared" si="9"/>
        <v>6098.466</v>
      </c>
      <c r="O55" s="458">
        <v>615.88</v>
      </c>
      <c r="P55" s="459">
        <v>5423.714</v>
      </c>
      <c r="Q55" s="459"/>
      <c r="R55" s="466">
        <f t="shared" si="10"/>
        <v>6039.594</v>
      </c>
    </row>
    <row r="56" spans="1:18" ht="13.5" thickBot="1">
      <c r="A56" s="421" t="s">
        <v>29</v>
      </c>
      <c r="B56" s="417" t="s">
        <v>19</v>
      </c>
      <c r="C56" s="473">
        <f aca="true" t="shared" si="11" ref="C56:J56">SUM(C41:C55)</f>
        <v>755.318</v>
      </c>
      <c r="D56" s="475">
        <f t="shared" si="11"/>
        <v>5792.388</v>
      </c>
      <c r="E56" s="476">
        <f t="shared" si="11"/>
        <v>0</v>
      </c>
      <c r="F56" s="474">
        <f t="shared" si="11"/>
        <v>6547.706</v>
      </c>
      <c r="G56" s="473">
        <f t="shared" si="11"/>
        <v>912.4279999999999</v>
      </c>
      <c r="H56" s="475">
        <f t="shared" si="11"/>
        <v>5936.939</v>
      </c>
      <c r="I56" s="475">
        <f t="shared" si="11"/>
        <v>0</v>
      </c>
      <c r="J56" s="474">
        <f t="shared" si="11"/>
        <v>6849.367</v>
      </c>
      <c r="K56" s="473">
        <f aca="true" t="shared" si="12" ref="K56:R56">SUM(K41:K55)</f>
        <v>912.4279999999999</v>
      </c>
      <c r="L56" s="475">
        <f t="shared" si="12"/>
        <v>5936.939</v>
      </c>
      <c r="M56" s="475">
        <f t="shared" si="12"/>
        <v>0</v>
      </c>
      <c r="N56" s="474">
        <f t="shared" si="12"/>
        <v>6849.367</v>
      </c>
      <c r="O56" s="461">
        <f t="shared" si="12"/>
        <v>824.47</v>
      </c>
      <c r="P56" s="468">
        <f t="shared" si="12"/>
        <v>5936.939</v>
      </c>
      <c r="Q56" s="468">
        <f t="shared" si="12"/>
        <v>0</v>
      </c>
      <c r="R56" s="462">
        <f t="shared" si="12"/>
        <v>6761.409</v>
      </c>
    </row>
    <row r="57" spans="1:18" ht="14.25" customHeight="1" thickBot="1">
      <c r="A57" s="411"/>
      <c r="B57" s="409" t="s">
        <v>255</v>
      </c>
      <c r="C57" s="469">
        <f aca="true" t="shared" si="13" ref="C57:J57">SUM(C56-C39)</f>
        <v>0.004000000000019099</v>
      </c>
      <c r="D57" s="470">
        <f t="shared" si="13"/>
        <v>-9.094947017729282E-13</v>
      </c>
      <c r="E57" s="470">
        <f t="shared" si="13"/>
        <v>0</v>
      </c>
      <c r="F57" s="471">
        <f t="shared" si="13"/>
        <v>0.003999999998995918</v>
      </c>
      <c r="G57" s="469">
        <f t="shared" si="13"/>
        <v>0.0039999999999054126</v>
      </c>
      <c r="H57" s="470">
        <f t="shared" si="13"/>
        <v>0</v>
      </c>
      <c r="I57" s="470">
        <f t="shared" si="13"/>
        <v>0</v>
      </c>
      <c r="J57" s="471">
        <f t="shared" si="13"/>
        <v>0.0039999999999054126</v>
      </c>
      <c r="K57" s="469">
        <f aca="true" t="shared" si="14" ref="K57:R57">SUM(K56-K39)</f>
        <v>0.0039999999999054126</v>
      </c>
      <c r="L57" s="470">
        <f t="shared" si="14"/>
        <v>0</v>
      </c>
      <c r="M57" s="470">
        <f t="shared" si="14"/>
        <v>0</v>
      </c>
      <c r="N57" s="471">
        <f t="shared" si="14"/>
        <v>0.0039999999999054126</v>
      </c>
      <c r="O57" s="469">
        <f t="shared" si="14"/>
        <v>-0.004000000000132786</v>
      </c>
      <c r="P57" s="470">
        <f t="shared" si="14"/>
        <v>0</v>
      </c>
      <c r="Q57" s="470">
        <f t="shared" si="14"/>
        <v>0</v>
      </c>
      <c r="R57" s="471">
        <f t="shared" si="14"/>
        <v>-0.0039999999999054126</v>
      </c>
    </row>
    <row r="58" spans="1:18" ht="15.75" thickBot="1">
      <c r="A58" s="96"/>
      <c r="B58" s="39"/>
      <c r="C58" s="498"/>
      <c r="D58" s="498"/>
      <c r="E58" s="498"/>
      <c r="F58" s="498"/>
      <c r="G58" s="498"/>
      <c r="H58" s="498"/>
      <c r="I58" s="498"/>
      <c r="J58" s="498"/>
      <c r="K58" s="491"/>
      <c r="L58" s="499"/>
      <c r="M58" s="499"/>
      <c r="N58" s="499"/>
      <c r="O58" s="499"/>
      <c r="P58" s="499"/>
      <c r="Q58" s="499"/>
      <c r="R58" s="499"/>
    </row>
    <row r="59" spans="1:18" ht="15">
      <c r="A59" s="96"/>
      <c r="B59" s="478" t="s">
        <v>272</v>
      </c>
      <c r="C59" s="514"/>
      <c r="D59" s="515"/>
      <c r="E59" s="516"/>
      <c r="F59" s="517">
        <f>SUM(C59:E59)</f>
        <v>0</v>
      </c>
      <c r="G59" s="518"/>
      <c r="H59" s="515"/>
      <c r="I59" s="516"/>
      <c r="J59" s="517">
        <f>SUM(G59:I59)</f>
        <v>0</v>
      </c>
      <c r="K59" s="518"/>
      <c r="L59" s="515"/>
      <c r="M59" s="516"/>
      <c r="N59" s="517">
        <f>SUM(K59:M59)</f>
        <v>0</v>
      </c>
      <c r="O59" s="519"/>
      <c r="P59" s="520"/>
      <c r="Q59" s="521"/>
      <c r="R59" s="517">
        <f>SUM(O59:Q59)</f>
        <v>0</v>
      </c>
    </row>
    <row r="60" spans="1:18" ht="15.75" thickBot="1">
      <c r="A60" s="96"/>
      <c r="B60" s="479" t="s">
        <v>273</v>
      </c>
      <c r="C60" s="522">
        <v>1.068</v>
      </c>
      <c r="D60" s="523"/>
      <c r="E60" s="524"/>
      <c r="F60" s="525">
        <f>SUM(C60:E60)</f>
        <v>1.068</v>
      </c>
      <c r="G60" s="526">
        <v>1.068</v>
      </c>
      <c r="H60" s="523"/>
      <c r="I60" s="524"/>
      <c r="J60" s="525">
        <f>SUM(G60:I60)</f>
        <v>1.068</v>
      </c>
      <c r="K60" s="526">
        <v>1.068</v>
      </c>
      <c r="L60" s="523"/>
      <c r="M60" s="524"/>
      <c r="N60" s="525">
        <f>SUM(K60:M60)</f>
        <v>1.068</v>
      </c>
      <c r="O60" s="552">
        <v>1.068</v>
      </c>
      <c r="P60" s="527"/>
      <c r="Q60" s="528"/>
      <c r="R60" s="525">
        <f>SUM(O60:Q60)</f>
        <v>1.068</v>
      </c>
    </row>
    <row r="61" spans="1:18" ht="15">
      <c r="A61" s="9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96"/>
      <c r="P61" s="96"/>
      <c r="Q61" s="37"/>
      <c r="R61" s="96"/>
    </row>
    <row r="62" spans="2:17" ht="1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96"/>
      <c r="P62" s="96"/>
      <c r="Q62" s="37"/>
    </row>
    <row r="63" spans="2:17" ht="12.75">
      <c r="B63" s="41" t="s">
        <v>52</v>
      </c>
      <c r="C63" s="544">
        <v>45184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 t="s">
        <v>132</v>
      </c>
      <c r="O63" s="41"/>
      <c r="P63" s="41"/>
      <c r="Q63" t="s">
        <v>299</v>
      </c>
    </row>
    <row r="64" spans="2:17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t="s">
        <v>300</v>
      </c>
    </row>
    <row r="65" spans="2:17" ht="12.75">
      <c r="B65" s="41" t="s">
        <v>53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64" t="s">
        <v>149</v>
      </c>
      <c r="O65" s="41"/>
      <c r="P65" s="64"/>
      <c r="Q65" s="41"/>
    </row>
    <row r="69" ht="12.75">
      <c r="Q69" s="13" t="s">
        <v>267</v>
      </c>
    </row>
    <row r="70" spans="1:18" ht="15.75">
      <c r="A70" s="735" t="s">
        <v>291</v>
      </c>
      <c r="B70" s="735"/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5"/>
      <c r="P70" s="735"/>
      <c r="Q70" s="735"/>
      <c r="R70" s="735"/>
    </row>
    <row r="71" spans="1:17" ht="13.5" thickBot="1">
      <c r="A71" s="14" t="s">
        <v>0</v>
      </c>
      <c r="C71" s="41" t="s">
        <v>298</v>
      </c>
      <c r="O71" s="14"/>
      <c r="P71" s="14"/>
      <c r="Q71" s="14"/>
    </row>
    <row r="72" spans="1:18" ht="13.5" thickBot="1">
      <c r="A72" s="14"/>
      <c r="C72" s="741" t="s">
        <v>292</v>
      </c>
      <c r="D72" s="742"/>
      <c r="E72" s="742"/>
      <c r="F72" s="742"/>
      <c r="G72" s="742"/>
      <c r="H72" s="742"/>
      <c r="I72" s="742"/>
      <c r="J72" s="742"/>
      <c r="K72" s="742"/>
      <c r="L72" s="742"/>
      <c r="M72" s="742"/>
      <c r="N72" s="743"/>
      <c r="O72" s="744" t="s">
        <v>290</v>
      </c>
      <c r="P72" s="745"/>
      <c r="Q72" s="745"/>
      <c r="R72" s="746"/>
    </row>
    <row r="73" spans="1:18" ht="13.5" thickBot="1">
      <c r="A73" s="162" t="s">
        <v>45</v>
      </c>
      <c r="B73" s="424"/>
      <c r="C73" s="750" t="s">
        <v>259</v>
      </c>
      <c r="D73" s="751"/>
      <c r="E73" s="751"/>
      <c r="F73" s="752"/>
      <c r="G73" s="751" t="s">
        <v>293</v>
      </c>
      <c r="H73" s="751"/>
      <c r="I73" s="751"/>
      <c r="J73" s="752"/>
      <c r="K73" s="751" t="s">
        <v>260</v>
      </c>
      <c r="L73" s="751"/>
      <c r="M73" s="751"/>
      <c r="N73" s="752"/>
      <c r="O73" s="747"/>
      <c r="P73" s="748"/>
      <c r="Q73" s="748"/>
      <c r="R73" s="749"/>
    </row>
    <row r="74" spans="1:18" ht="24.75" thickBot="1">
      <c r="A74" s="425" t="s">
        <v>39</v>
      </c>
      <c r="B74" s="426" t="s">
        <v>46</v>
      </c>
      <c r="C74" s="17" t="s">
        <v>256</v>
      </c>
      <c r="D74" s="389" t="s">
        <v>257</v>
      </c>
      <c r="E74" s="277" t="s">
        <v>3</v>
      </c>
      <c r="F74" s="393" t="s">
        <v>269</v>
      </c>
      <c r="G74" s="17" t="s">
        <v>256</v>
      </c>
      <c r="H74" s="389" t="s">
        <v>257</v>
      </c>
      <c r="I74" s="394" t="s">
        <v>3</v>
      </c>
      <c r="J74" s="394" t="s">
        <v>269</v>
      </c>
      <c r="K74" s="17" t="s">
        <v>256</v>
      </c>
      <c r="L74" s="389" t="s">
        <v>257</v>
      </c>
      <c r="M74" s="389" t="s">
        <v>3</v>
      </c>
      <c r="N74" s="393" t="s">
        <v>269</v>
      </c>
      <c r="O74" s="385" t="s">
        <v>256</v>
      </c>
      <c r="P74" s="387" t="s">
        <v>257</v>
      </c>
      <c r="Q74" s="395" t="s">
        <v>258</v>
      </c>
      <c r="R74" s="395" t="s">
        <v>269</v>
      </c>
    </row>
    <row r="75" spans="1:18" ht="19.5" customHeight="1">
      <c r="A75" s="427" t="s">
        <v>29</v>
      </c>
      <c r="B75" s="428" t="s">
        <v>18</v>
      </c>
      <c r="C75" s="529">
        <f>SUM(C55)</f>
        <v>517.642</v>
      </c>
      <c r="D75" s="530">
        <f>SUM(C39+D39-C55)</f>
        <v>6030.060000000001</v>
      </c>
      <c r="E75" s="531">
        <f>SUM(E39)</f>
        <v>0</v>
      </c>
      <c r="F75" s="532">
        <f aca="true" t="shared" si="15" ref="F75:R75">SUM(F39)</f>
        <v>6547.702000000001</v>
      </c>
      <c r="G75" s="529">
        <f>SUM(G55)</f>
        <v>674.752</v>
      </c>
      <c r="H75" s="530">
        <f>SUM(G39+H39-G55)</f>
        <v>6174.611000000001</v>
      </c>
      <c r="I75" s="531">
        <f t="shared" si="15"/>
        <v>0</v>
      </c>
      <c r="J75" s="532">
        <f t="shared" si="15"/>
        <v>6849.363</v>
      </c>
      <c r="K75" s="529">
        <f>SUM(K55)</f>
        <v>674.752</v>
      </c>
      <c r="L75" s="530">
        <f>SUM(K39+L39-K55)</f>
        <v>6174.611000000001</v>
      </c>
      <c r="M75" s="533">
        <f t="shared" si="15"/>
        <v>0</v>
      </c>
      <c r="N75" s="532">
        <f t="shared" si="15"/>
        <v>6849.363</v>
      </c>
      <c r="O75" s="529">
        <f>SUM(O55)</f>
        <v>615.88</v>
      </c>
      <c r="P75" s="530">
        <f>SUM(O39+P39-O55)</f>
        <v>6145.533</v>
      </c>
      <c r="Q75" s="531">
        <f t="shared" si="15"/>
        <v>0</v>
      </c>
      <c r="R75" s="531">
        <f t="shared" si="15"/>
        <v>6761.413</v>
      </c>
    </row>
    <row r="76" spans="1:18" ht="19.5" customHeight="1" thickBot="1">
      <c r="A76" s="429" t="s">
        <v>29</v>
      </c>
      <c r="B76" s="430" t="s">
        <v>19</v>
      </c>
      <c r="C76" s="534">
        <f>SUM(C55)</f>
        <v>517.642</v>
      </c>
      <c r="D76" s="535">
        <f>SUM(C56+D56-C55)</f>
        <v>6030.064</v>
      </c>
      <c r="E76" s="536">
        <f>SUM(E56)</f>
        <v>0</v>
      </c>
      <c r="F76" s="537">
        <f aca="true" t="shared" si="16" ref="F76:R76">SUM(F56)</f>
        <v>6547.706</v>
      </c>
      <c r="G76" s="534">
        <f>SUM(G55)</f>
        <v>674.752</v>
      </c>
      <c r="H76" s="535">
        <f>SUM(G56+H56-G55)</f>
        <v>6174.615</v>
      </c>
      <c r="I76" s="538">
        <f t="shared" si="16"/>
        <v>0</v>
      </c>
      <c r="J76" s="537">
        <f t="shared" si="16"/>
        <v>6849.367</v>
      </c>
      <c r="K76" s="534">
        <f>SUM(K55)</f>
        <v>674.752</v>
      </c>
      <c r="L76" s="535">
        <f>SUM(K56+L56-K55)</f>
        <v>6174.615</v>
      </c>
      <c r="M76" s="536">
        <f t="shared" si="16"/>
        <v>0</v>
      </c>
      <c r="N76" s="537">
        <f t="shared" si="16"/>
        <v>6849.367</v>
      </c>
      <c r="O76" s="534">
        <f>SUM(O55)</f>
        <v>615.88</v>
      </c>
      <c r="P76" s="535">
        <f>SUM(O56+P56-O55)</f>
        <v>6145.529</v>
      </c>
      <c r="Q76" s="538">
        <f t="shared" si="16"/>
        <v>0</v>
      </c>
      <c r="R76" s="538">
        <f t="shared" si="16"/>
        <v>6761.409</v>
      </c>
    </row>
    <row r="77" spans="1:18" ht="13.5" thickBot="1">
      <c r="A77" s="431"/>
      <c r="B77" s="432" t="s">
        <v>255</v>
      </c>
      <c r="C77" s="511">
        <f>SUM(C76-C75)</f>
        <v>0</v>
      </c>
      <c r="D77" s="469">
        <f aca="true" t="shared" si="17" ref="D77:R77">SUM(D76-D75)</f>
        <v>0.003999999998995918</v>
      </c>
      <c r="E77" s="539">
        <f t="shared" si="17"/>
        <v>0</v>
      </c>
      <c r="F77" s="540">
        <f t="shared" si="17"/>
        <v>0.003999999998995918</v>
      </c>
      <c r="G77" s="511">
        <f t="shared" si="17"/>
        <v>0</v>
      </c>
      <c r="H77" s="469">
        <f t="shared" si="17"/>
        <v>0.003999999998995918</v>
      </c>
      <c r="I77" s="539">
        <f t="shared" si="17"/>
        <v>0</v>
      </c>
      <c r="J77" s="540">
        <f t="shared" si="17"/>
        <v>0.0039999999999054126</v>
      </c>
      <c r="K77" s="511">
        <f t="shared" si="17"/>
        <v>0</v>
      </c>
      <c r="L77" s="469">
        <f t="shared" si="17"/>
        <v>0.003999999998995918</v>
      </c>
      <c r="M77" s="539">
        <f t="shared" si="17"/>
        <v>0</v>
      </c>
      <c r="N77" s="540">
        <f t="shared" si="17"/>
        <v>0.0039999999999054126</v>
      </c>
      <c r="O77" s="511">
        <f t="shared" si="17"/>
        <v>0</v>
      </c>
      <c r="P77" s="469">
        <f t="shared" si="17"/>
        <v>-0.0039999999999054126</v>
      </c>
      <c r="Q77" s="539">
        <f t="shared" si="17"/>
        <v>0</v>
      </c>
      <c r="R77" s="469">
        <f t="shared" si="17"/>
        <v>-0.0039999999999054126</v>
      </c>
    </row>
    <row r="78" spans="3:18" ht="12.75"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</row>
    <row r="79" spans="3:18" ht="13.5" thickBot="1">
      <c r="C79" s="499"/>
      <c r="D79" s="499"/>
      <c r="E79" s="499"/>
      <c r="F79" s="499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</row>
    <row r="80" spans="2:18" ht="12.75">
      <c r="B80" s="478" t="s">
        <v>193</v>
      </c>
      <c r="C80" s="514">
        <f>SUM(C59)</f>
        <v>0</v>
      </c>
      <c r="D80" s="515">
        <f aca="true" t="shared" si="18" ref="D80:R80">SUM(D59)</f>
        <v>0</v>
      </c>
      <c r="E80" s="541">
        <f t="shared" si="18"/>
        <v>0</v>
      </c>
      <c r="F80" s="517">
        <f t="shared" si="18"/>
        <v>0</v>
      </c>
      <c r="G80" s="518">
        <f t="shared" si="18"/>
        <v>0</v>
      </c>
      <c r="H80" s="515">
        <f t="shared" si="18"/>
        <v>0</v>
      </c>
      <c r="I80" s="516">
        <f t="shared" si="18"/>
        <v>0</v>
      </c>
      <c r="J80" s="517">
        <f t="shared" si="18"/>
        <v>0</v>
      </c>
      <c r="K80" s="518">
        <f t="shared" si="18"/>
        <v>0</v>
      </c>
      <c r="L80" s="515">
        <f t="shared" si="18"/>
        <v>0</v>
      </c>
      <c r="M80" s="516">
        <f t="shared" si="18"/>
        <v>0</v>
      </c>
      <c r="N80" s="517">
        <f t="shared" si="18"/>
        <v>0</v>
      </c>
      <c r="O80" s="518">
        <f t="shared" si="18"/>
        <v>0</v>
      </c>
      <c r="P80" s="515">
        <f t="shared" si="18"/>
        <v>0</v>
      </c>
      <c r="Q80" s="516">
        <f t="shared" si="18"/>
        <v>0</v>
      </c>
      <c r="R80" s="517">
        <f t="shared" si="18"/>
        <v>0</v>
      </c>
    </row>
    <row r="81" spans="2:18" ht="13.5" thickBot="1">
      <c r="B81" s="479" t="s">
        <v>274</v>
      </c>
      <c r="C81" s="522">
        <f>SUM(C60)</f>
        <v>1.068</v>
      </c>
      <c r="D81" s="523">
        <f aca="true" t="shared" si="19" ref="D81:R81">SUM(D60)</f>
        <v>0</v>
      </c>
      <c r="E81" s="542">
        <f t="shared" si="19"/>
        <v>0</v>
      </c>
      <c r="F81" s="543">
        <f t="shared" si="19"/>
        <v>1.068</v>
      </c>
      <c r="G81" s="526">
        <f t="shared" si="19"/>
        <v>1.068</v>
      </c>
      <c r="H81" s="523">
        <f t="shared" si="19"/>
        <v>0</v>
      </c>
      <c r="I81" s="524">
        <f t="shared" si="19"/>
        <v>0</v>
      </c>
      <c r="J81" s="543">
        <f t="shared" si="19"/>
        <v>1.068</v>
      </c>
      <c r="K81" s="526">
        <f t="shared" si="19"/>
        <v>1.068</v>
      </c>
      <c r="L81" s="523">
        <f t="shared" si="19"/>
        <v>0</v>
      </c>
      <c r="M81" s="524">
        <f t="shared" si="19"/>
        <v>0</v>
      </c>
      <c r="N81" s="543">
        <f t="shared" si="19"/>
        <v>1.068</v>
      </c>
      <c r="O81" s="526">
        <f t="shared" si="19"/>
        <v>1.068</v>
      </c>
      <c r="P81" s="523">
        <f t="shared" si="19"/>
        <v>0</v>
      </c>
      <c r="Q81" s="524">
        <f t="shared" si="19"/>
        <v>0</v>
      </c>
      <c r="R81" s="543">
        <f t="shared" si="19"/>
        <v>1.068</v>
      </c>
    </row>
    <row r="82" spans="2:18" ht="15">
      <c r="B82" s="444"/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445"/>
      <c r="P82" s="446"/>
      <c r="Q82" s="447"/>
      <c r="R82" s="447"/>
    </row>
    <row r="83" spans="2:18" ht="15">
      <c r="B83" s="444"/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445"/>
      <c r="P83" s="446"/>
      <c r="Q83" s="447"/>
      <c r="R83" s="447"/>
    </row>
    <row r="84" spans="2:18" ht="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132</v>
      </c>
      <c r="O84" s="1"/>
      <c r="P84" s="1"/>
      <c r="Q84" t="s">
        <v>299</v>
      </c>
      <c r="R84" s="96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  <c r="P85" s="1"/>
      <c r="Q85" t="s">
        <v>300</v>
      </c>
    </row>
    <row r="86" spans="2:17" ht="12.75">
      <c r="B86" s="14" t="s">
        <v>52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 t="s">
        <v>149</v>
      </c>
      <c r="O86" s="14"/>
      <c r="P86" s="14"/>
      <c r="Q86" s="41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41"/>
    </row>
    <row r="88" spans="2:17" ht="12.75">
      <c r="B88" s="14" t="s">
        <v>53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1"/>
    </row>
  </sheetData>
  <sheetProtection/>
  <mergeCells count="12">
    <mergeCell ref="C5:N5"/>
    <mergeCell ref="C6:F6"/>
    <mergeCell ref="O5:R6"/>
    <mergeCell ref="A3:R3"/>
    <mergeCell ref="K6:N6"/>
    <mergeCell ref="G6:J6"/>
    <mergeCell ref="A70:R70"/>
    <mergeCell ref="C72:N72"/>
    <mergeCell ref="O72:R73"/>
    <mergeCell ref="C73:F73"/>
    <mergeCell ref="G73:J73"/>
    <mergeCell ref="K73:N73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Mily</dc:creator>
  <cp:keywords/>
  <dc:description/>
  <cp:lastModifiedBy>uzivatel</cp:lastModifiedBy>
  <cp:lastPrinted>2023-09-22T09:31:22Z</cp:lastPrinted>
  <dcterms:created xsi:type="dcterms:W3CDTF">1999-06-02T14:52:32Z</dcterms:created>
  <dcterms:modified xsi:type="dcterms:W3CDTF">2023-11-06T09:59:50Z</dcterms:modified>
  <cp:category/>
  <cp:version/>
  <cp:contentType/>
  <cp:contentStatus/>
</cp:coreProperties>
</file>